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895" windowHeight="8055" firstSheet="2" activeTab="2"/>
  </bookViews>
  <sheets>
    <sheet name="１－（１）土地･建物" sheetId="1" state="hidden" r:id="rId1"/>
    <sheet name="１－（２）～（５）山林・有価証券" sheetId="2" state="hidden" r:id="rId2"/>
    <sheet name="（６）出資による権利" sheetId="3" r:id="rId3"/>
    <sheet name="３物件・債権" sheetId="4" state="hidden" r:id="rId4"/>
    <sheet name="○４基金" sheetId="5" state="hidden" r:id="rId5"/>
    <sheet name="４基金" sheetId="6" state="hidden" r:id="rId6"/>
  </sheets>
  <definedNames>
    <definedName name="_xlnm.Print_Area" localSheetId="2">'（６）出資による権利'!$A$1:$E$46</definedName>
    <definedName name="_xlnm.Print_Area" localSheetId="4">'○４基金'!$A$1:$M$49</definedName>
    <definedName name="_xlnm.Print_Area" localSheetId="0">'１－（１）土地･建物'!$A$1:$X$25</definedName>
    <definedName name="_xlnm.Print_Area" localSheetId="1">'１－（２）～（５）山林・有価証券'!$A$1:$I$31</definedName>
    <definedName name="_xlnm.Print_Area" localSheetId="3">'３物件・債権'!$A$1:$L$35</definedName>
    <definedName name="_xlnm.Print_Area" localSheetId="5">'４基金'!$A$1:$R$55</definedName>
    <definedName name="_xlnm.Print_Titles" localSheetId="4">'○４基金'!$1:$3</definedName>
    <definedName name="_xlnm.Print_Titles" localSheetId="5">'４基金'!$1:$3</definedName>
  </definedNames>
  <calcPr fullCalcOnLoad="1"/>
</workbook>
</file>

<file path=xl/comments6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b/>
            <sz val="14"/>
            <rFont val="ＭＳ Ｐゴシック"/>
            <family val="3"/>
          </rPr>
          <t>閉じる</t>
        </r>
      </text>
    </comment>
    <comment ref="C2" authorId="0">
      <text>
        <r>
          <rPr>
            <b/>
            <sz val="14"/>
            <rFont val="ＭＳ Ｐゴシック"/>
            <family val="3"/>
          </rPr>
          <t>閉じる</t>
        </r>
      </text>
    </comment>
  </commentList>
</comments>
</file>

<file path=xl/sharedStrings.xml><?xml version="1.0" encoding="utf-8"?>
<sst xmlns="http://schemas.openxmlformats.org/spreadsheetml/2006/main" count="590" uniqueCount="271">
  <si>
    <t>備考</t>
  </si>
  <si>
    <t>財政調整基金</t>
  </si>
  <si>
    <t>市債管理基金</t>
  </si>
  <si>
    <t>電気事業経営記念基金</t>
  </si>
  <si>
    <t>競輪事業運営調整基金</t>
  </si>
  <si>
    <t>静岡競輪場施設改善基金</t>
  </si>
  <si>
    <t>職員退職手当基金</t>
  </si>
  <si>
    <t>国民健康保険診療報酬支払準備基金</t>
  </si>
  <si>
    <t>介護給付費等準備基金</t>
  </si>
  <si>
    <t>国際交流基金</t>
  </si>
  <si>
    <t>文化芸術振興基金</t>
  </si>
  <si>
    <t>スポーツ施設建設基金</t>
  </si>
  <si>
    <t>スポーツ振興基金</t>
  </si>
  <si>
    <t>福祉事業振興基金</t>
  </si>
  <si>
    <t>高齢者在宅福祉基金</t>
  </si>
  <si>
    <t>後藤磯吉・悦子福祉及び教育奨励基金</t>
  </si>
  <si>
    <t>一般廃棄物処理施設整備基金</t>
  </si>
  <si>
    <t>森林環境基金</t>
  </si>
  <si>
    <t>興津川保全基金</t>
  </si>
  <si>
    <t>産業振興基金</t>
  </si>
  <si>
    <t>清水漁業振興基金</t>
  </si>
  <si>
    <t>農村活性化活動支援基金</t>
  </si>
  <si>
    <t>井川湖対岸交通施設基金</t>
  </si>
  <si>
    <t>中央卸売市場施設整備基金</t>
  </si>
  <si>
    <t>都市整備基金</t>
  </si>
  <si>
    <t>都市緑化推進基金</t>
  </si>
  <si>
    <t>市営住宅管理基金</t>
  </si>
  <si>
    <t>教職員研修事業基金</t>
  </si>
  <si>
    <t>社会教育施設整備基金</t>
  </si>
  <si>
    <t>青少年国際親善交流基金</t>
  </si>
  <si>
    <t>中学生国際交流資金貸付基金</t>
  </si>
  <si>
    <t>篤志奨学基金</t>
  </si>
  <si>
    <t>地域振興基金</t>
  </si>
  <si>
    <t>現金</t>
  </si>
  <si>
    <t>定額資金</t>
  </si>
  <si>
    <t>有価証券</t>
  </si>
  <si>
    <t>保留床取得資金貸付金</t>
  </si>
  <si>
    <t>円</t>
  </si>
  <si>
    <t>浜川水門管理基金</t>
  </si>
  <si>
    <t>前年度末現在額</t>
  </si>
  <si>
    <t>円</t>
  </si>
  <si>
    <t>決算年度末現在額</t>
  </si>
  <si>
    <t>介護保険法第22条第3項の規定による加算金</t>
  </si>
  <si>
    <t>介護保険法第22条第3項の規定による返還金</t>
  </si>
  <si>
    <t>前年度末現在高</t>
  </si>
  <si>
    <t>　</t>
  </si>
  <si>
    <t>蒲原東地区及び蒲原西地区担い手育成型畑地帯
総合整備事業区域内公共用地等取得基金</t>
  </si>
  <si>
    <t>基　金　の　種　類</t>
  </si>
  <si>
    <t>区　　分</t>
  </si>
  <si>
    <t>決算年度末現在高</t>
  </si>
  <si>
    <t>*1</t>
  </si>
  <si>
    <t>奨学金貸付金</t>
  </si>
  <si>
    <t>健康福祉基金</t>
  </si>
  <si>
    <t>茶文化振興基金</t>
  </si>
  <si>
    <t>増</t>
  </si>
  <si>
    <t>減</t>
  </si>
  <si>
    <t>区                            分</t>
  </si>
  <si>
    <t>清水港海づり公園代替施設建設基金</t>
  </si>
  <si>
    <t>地域総合整備資金貸付金</t>
  </si>
  <si>
    <t>学校教育施設整備基金</t>
  </si>
  <si>
    <t>決算年度中増減高</t>
  </si>
  <si>
    <t>決算年度中増減額</t>
  </si>
  <si>
    <t xml:space="preserve">  ４　基　　　　金</t>
  </si>
  <si>
    <t>-</t>
  </si>
  <si>
    <t>（１）　土地及び建物</t>
  </si>
  <si>
    <t>区　　　　　分</t>
  </si>
  <si>
    <t>前年度末現在高</t>
  </si>
  <si>
    <t>決算年度中増減高</t>
  </si>
  <si>
    <t>決算年度末現在高</t>
  </si>
  <si>
    <t>行政財産</t>
  </si>
  <si>
    <t>本庁舎</t>
  </si>
  <si>
    <t>㎡</t>
  </si>
  <si>
    <t>消防施設</t>
  </si>
  <si>
    <t>その他</t>
  </si>
  <si>
    <t>小　　計</t>
  </si>
  <si>
    <t>公共用財産</t>
  </si>
  <si>
    <t>学　　校</t>
  </si>
  <si>
    <t>公営住宅</t>
  </si>
  <si>
    <t>公　　園</t>
  </si>
  <si>
    <t>合　　　　計</t>
  </si>
  <si>
    <t>普通財産</t>
  </si>
  <si>
    <t>競輪場</t>
  </si>
  <si>
    <t>山　　林</t>
  </si>
  <si>
    <t>貸付財産</t>
  </si>
  <si>
    <t>合　　計</t>
  </si>
  <si>
    <t>総　　　　括</t>
  </si>
  <si>
    <t>㎡</t>
  </si>
  <si>
    <t>　(２)　山　　林(普通財産）</t>
  </si>
  <si>
    <t>土地の権利
の区分</t>
  </si>
  <si>
    <t>所　　有</t>
  </si>
  <si>
    <t>直　　営</t>
  </si>
  <si>
    <t>分　　収</t>
  </si>
  <si>
    <t>貸　　付</t>
  </si>
  <si>
    <t>区分</t>
  </si>
  <si>
    <t>浮き桟橋</t>
  </si>
  <si>
    <t>航空機</t>
  </si>
  <si>
    <t>機</t>
  </si>
  <si>
    <t>温泉権</t>
  </si>
  <si>
    <t>件</t>
  </si>
  <si>
    <t>地上権</t>
  </si>
  <si>
    <t>地役権</t>
  </si>
  <si>
    <t>株券</t>
  </si>
  <si>
    <t>静岡市土地開発公社出資金</t>
  </si>
  <si>
    <t>地方公務員安全衛生推進協会出捐金</t>
  </si>
  <si>
    <t>地方公共団体金融機構出資金</t>
  </si>
  <si>
    <t>静岡県信用保証協会出捐金</t>
  </si>
  <si>
    <t>静岡市森林組合出資金</t>
  </si>
  <si>
    <t>静岡県林業会議所出資金</t>
  </si>
  <si>
    <t>井川森林組合出資金</t>
  </si>
  <si>
    <t>清水森林組合出資金</t>
  </si>
  <si>
    <t>死亡獣畜処理基盤強化基金出資金</t>
  </si>
  <si>
    <t>静岡県農業信用基金協会出資金</t>
  </si>
  <si>
    <t>静岡県漁業信用基金協会出資金</t>
  </si>
  <si>
    <t>全国遠洋沖合漁業信用基金協会出資金</t>
  </si>
  <si>
    <t>静岡県住宅供給公社出資金</t>
  </si>
  <si>
    <t xml:space="preserve">  </t>
  </si>
  <si>
    <t>前年度末現在高</t>
  </si>
  <si>
    <t>決算年度中増</t>
  </si>
  <si>
    <t>決算年度中減</t>
  </si>
  <si>
    <t>決算年度中増減高</t>
  </si>
  <si>
    <t>決算年度末現在高</t>
  </si>
  <si>
    <t>車両</t>
  </si>
  <si>
    <t>庁用器具</t>
  </si>
  <si>
    <t>繊維皮革製品</t>
  </si>
  <si>
    <t>事務用品</t>
  </si>
  <si>
    <t>計量器</t>
  </si>
  <si>
    <t>光学通信音響機器</t>
  </si>
  <si>
    <t>医療機器</t>
  </si>
  <si>
    <t>厨房調理機器</t>
  </si>
  <si>
    <t>機械器具</t>
  </si>
  <si>
    <t>登録外車両</t>
  </si>
  <si>
    <t>音楽用品</t>
  </si>
  <si>
    <t>運動用具</t>
  </si>
  <si>
    <t>図書・美術品</t>
  </si>
  <si>
    <t>雑品類</t>
  </si>
  <si>
    <t>動物</t>
  </si>
  <si>
    <t>共用物品</t>
  </si>
  <si>
    <t>㎡</t>
  </si>
  <si>
    <t xml:space="preserve">          -</t>
  </si>
  <si>
    <t>前年度末価格</t>
  </si>
  <si>
    <t>（６）　出資による権利</t>
  </si>
  <si>
    <t>公用財産</t>
  </si>
  <si>
    <t>土地（地積）</t>
  </si>
  <si>
    <t>木造（延面積）</t>
  </si>
  <si>
    <t>非木造（延面積）</t>
  </si>
  <si>
    <t>延面積計</t>
  </si>
  <si>
    <t>決算年度中増減高</t>
  </si>
  <si>
    <t>決算年度末現在高</t>
  </si>
  <si>
    <t>面積</t>
  </si>
  <si>
    <t>立木の推定蓄積量</t>
  </si>
  <si>
    <t>　（３）　動　　　　　産</t>
  </si>
  <si>
    <t>　（５）　有 価 証 券</t>
  </si>
  <si>
    <t>　（４）　物　　　　　権</t>
  </si>
  <si>
    <t xml:space="preserve">          -</t>
  </si>
  <si>
    <t xml:space="preserve">          -</t>
  </si>
  <si>
    <t>㎡</t>
  </si>
  <si>
    <t>個</t>
  </si>
  <si>
    <t>　建　　　　　　　　　　　物</t>
  </si>
  <si>
    <t>－</t>
  </si>
  <si>
    <t>決算年度末現在高</t>
  </si>
  <si>
    <t>地域活性化センター出捐金</t>
  </si>
  <si>
    <t>地域総合整備財団出捐金</t>
  </si>
  <si>
    <t>地方自治情報センター出捐金</t>
  </si>
  <si>
    <t>静岡県暴力追放運動推進センター出捐金</t>
  </si>
  <si>
    <t>静岡県文化財団出捐金</t>
  </si>
  <si>
    <t>静岡市文化振興財団出捐金</t>
  </si>
  <si>
    <t>静岡市体育協会出捐金</t>
  </si>
  <si>
    <t>静岡市動物園協会出資金</t>
  </si>
  <si>
    <t>しずおか健康長寿財団出捐金</t>
  </si>
  <si>
    <t>静岡市しみず社会福祉事業団出捐金</t>
  </si>
  <si>
    <t>静岡県障害者スポーツ協会出捐金</t>
  </si>
  <si>
    <t>静岡県勤労者信用基金協会出捐金</t>
  </si>
  <si>
    <t>静岡産業振興協会出捐金</t>
  </si>
  <si>
    <t>静岡産業振興協会出資金</t>
  </si>
  <si>
    <t>アジア太平洋観光交流センター出捐金</t>
  </si>
  <si>
    <t>静岡県山林協会森林整備担い手基金出捐金</t>
  </si>
  <si>
    <t>静岡県畜産協会出資金</t>
  </si>
  <si>
    <t>区画整理促進機構出捐金</t>
  </si>
  <si>
    <t>静岡県グリーンバンク出捐金</t>
  </si>
  <si>
    <t>静岡県緑化推進協会基金出資金</t>
  </si>
  <si>
    <t>砂防フロンティア整備推進機構設立出捐金</t>
  </si>
  <si>
    <t>区　　　　　　分</t>
  </si>
  <si>
    <t>台</t>
  </si>
  <si>
    <t>点</t>
  </si>
  <si>
    <t>　１　公有財産　（行政財産・普通財産及び総括）</t>
  </si>
  <si>
    <t>　２　物　　　　　品</t>
  </si>
  <si>
    <t>　３　債　　　　　権</t>
  </si>
  <si>
    <t>㎡</t>
  </si>
  <si>
    <t>＊１　出納整理期間中特別会計からの戻入</t>
  </si>
  <si>
    <t>111,000,000円</t>
  </si>
  <si>
    <t>静岡市環境公社出資金</t>
  </si>
  <si>
    <t>静岡市勤労者福祉サービスセンター出捐金</t>
  </si>
  <si>
    <t>静岡市まちづくり公社出資金</t>
  </si>
  <si>
    <t>静岡市まちづくり公社出捐金</t>
  </si>
  <si>
    <t>土地開発基金</t>
  </si>
  <si>
    <t>国民健康保険高額療養費貸付基金</t>
  </si>
  <si>
    <t>緊急地震・津波対策推進基金</t>
  </si>
  <si>
    <t>地域社会ライフプラン協会出捐金</t>
  </si>
  <si>
    <t>駿府城再建等駿府城公園再整備基金</t>
  </si>
  <si>
    <t>合計</t>
  </si>
  <si>
    <t>リバーフロント研究所設立出捐金</t>
  </si>
  <si>
    <t>円</t>
  </si>
  <si>
    <t>円</t>
  </si>
  <si>
    <t>会計番号</t>
  </si>
  <si>
    <t>（増）　　　　　　　　円</t>
  </si>
  <si>
    <t>（減）　　　　　　　　円</t>
  </si>
  <si>
    <t>財政課</t>
  </si>
  <si>
    <t>企画課</t>
  </si>
  <si>
    <t>管財課</t>
  </si>
  <si>
    <t>公営競技事務所</t>
  </si>
  <si>
    <t>人事課</t>
  </si>
  <si>
    <t>保険年金管理課</t>
  </si>
  <si>
    <t>介護保険課</t>
  </si>
  <si>
    <t>男女参画・多文化共生課（男女参画・市民協働推進課）</t>
  </si>
  <si>
    <t>文化振興課</t>
  </si>
  <si>
    <t>スポーツ振興課</t>
  </si>
  <si>
    <t>福祉総務課</t>
  </si>
  <si>
    <t>高齢者福祉課</t>
  </si>
  <si>
    <t>ごみ減量推進課</t>
  </si>
  <si>
    <t>中山間地振興課</t>
  </si>
  <si>
    <t>環境創造課（清流の都創造課）</t>
  </si>
  <si>
    <t>産業振興課</t>
  </si>
  <si>
    <t>水産漁港課</t>
  </si>
  <si>
    <t>井川支所</t>
  </si>
  <si>
    <t>中央卸売市場</t>
  </si>
  <si>
    <t>都市計画課</t>
  </si>
  <si>
    <t>緑地政策課</t>
  </si>
  <si>
    <t>公園整備課</t>
  </si>
  <si>
    <t>住宅政策課</t>
  </si>
  <si>
    <t>教育センター</t>
  </si>
  <si>
    <t>教育総務課</t>
  </si>
  <si>
    <t>青少年育成課</t>
  </si>
  <si>
    <t>学校教育課</t>
  </si>
  <si>
    <t>学事課</t>
  </si>
  <si>
    <t>農業政策課</t>
  </si>
  <si>
    <t>河川課</t>
  </si>
  <si>
    <t>清水港振興課</t>
  </si>
  <si>
    <t>教育施設課</t>
  </si>
  <si>
    <t>＊２　出納整理期間中一般会計からの戻入</t>
  </si>
  <si>
    <t>危機管理総室（危機管理課）</t>
  </si>
  <si>
    <r>
      <t>m</t>
    </r>
    <r>
      <rPr>
        <vertAlign val="superscript"/>
        <sz val="11"/>
        <rFont val="ＭＳ Ｐ明朝"/>
        <family val="1"/>
      </rPr>
      <t>３</t>
    </r>
  </si>
  <si>
    <t>20,000,000  　円</t>
  </si>
  <si>
    <t>母子・父子・寡婦福祉資金貸付金</t>
  </si>
  <si>
    <t>△</t>
  </si>
  <si>
    <t>－</t>
  </si>
  <si>
    <t>静岡県腎臓バンク出捐金</t>
  </si>
  <si>
    <t>静岡県青少年会館出捐金</t>
  </si>
  <si>
    <t>静岡観光コンベンション協会出捐金</t>
  </si>
  <si>
    <t>№</t>
  </si>
  <si>
    <t>国民健康保険事業基金</t>
  </si>
  <si>
    <t>内訳</t>
  </si>
  <si>
    <t>＊１　出納整理期間中一般会計からの戻入</t>
  </si>
  <si>
    <t>決算年度中増減高</t>
  </si>
  <si>
    <t>＊1</t>
  </si>
  <si>
    <t>土地開発基金</t>
  </si>
  <si>
    <t>＊2</t>
  </si>
  <si>
    <t>国民健康保険高額療養費貸付基金</t>
  </si>
  <si>
    <t>＊3</t>
  </si>
  <si>
    <t>800,000,000円</t>
  </si>
  <si>
    <t>300,000,000円</t>
  </si>
  <si>
    <t>＊３　出納整理期間中特別会計からの戻入</t>
  </si>
  <si>
    <t>121,373,000円</t>
  </si>
  <si>
    <t>△</t>
  </si>
  <si>
    <t>△</t>
  </si>
  <si>
    <t>静岡市立静岡病院出資金</t>
  </si>
  <si>
    <t>＊4</t>
  </si>
  <si>
    <t>＊４　出納整理期間中特別会計からの戻入</t>
  </si>
  <si>
    <t>2,000,000,000円</t>
  </si>
  <si>
    <t>△449.00</t>
  </si>
  <si>
    <r>
      <t xml:space="preserve">  　－</t>
    </r>
    <r>
      <rPr>
        <sz val="9"/>
        <rFont val="ＭＳ Ｐ明朝"/>
        <family val="1"/>
      </rPr>
      <t>　　</t>
    </r>
    <r>
      <rPr>
        <sz val="10.4"/>
        <rFont val="ＭＳ Ｐ明朝"/>
        <family val="1"/>
      </rPr>
      <t>円</t>
    </r>
  </si>
  <si>
    <t>20,000,000    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</si>
</sst>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;[Red]0"/>
    <numFmt numFmtId="180" formatCode="#,##0;[Red]#,##0"/>
    <numFmt numFmtId="181" formatCode="#,##0_ ;[Red]\-#,##0\ "/>
    <numFmt numFmtId="182" formatCode="#,##0.00_ ;[Red]\-#,##0.00\ "/>
    <numFmt numFmtId="183" formatCode="#,##0.00;&quot;△ &quot;#,##0.00"/>
    <numFmt numFmtId="184" formatCode="0.00_ "/>
    <numFmt numFmtId="185" formatCode="0.00_);[Red]\(0.00\)"/>
    <numFmt numFmtId="186" formatCode="#,##0.00_ "/>
    <numFmt numFmtId="187" formatCode="0;&quot;△ &quot;0"/>
    <numFmt numFmtId="188" formatCode="[&lt;=999]000;[&lt;=9999]000\-00;000\-0000"/>
    <numFmt numFmtId="189" formatCode="#,##0.0_ 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8"/>
      <name val="ＭＳ Ｐ明朝"/>
      <family val="1"/>
    </font>
    <font>
      <sz val="10.4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22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vertAlign val="superscript"/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b/>
      <sz val="14"/>
      <color indexed="10"/>
      <name val="ＭＳ Ｐ明朝"/>
      <family val="1"/>
    </font>
    <font>
      <sz val="8"/>
      <color indexed="10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1000125408173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95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vertical="center"/>
    </xf>
    <xf numFmtId="178" fontId="10" fillId="0" borderId="20" xfId="49" applyNumberFormat="1" applyFont="1" applyFill="1" applyBorder="1" applyAlignment="1">
      <alignment horizontal="right" vertical="center"/>
    </xf>
    <xf numFmtId="178" fontId="10" fillId="0" borderId="21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176" fontId="10" fillId="0" borderId="25" xfId="0" applyNumberFormat="1" applyFont="1" applyFill="1" applyBorder="1" applyAlignment="1">
      <alignment horizontal="right" vertical="center"/>
    </xf>
    <xf numFmtId="176" fontId="10" fillId="0" borderId="24" xfId="0" applyNumberFormat="1" applyFont="1" applyFill="1" applyBorder="1" applyAlignment="1">
      <alignment vertical="center"/>
    </xf>
    <xf numFmtId="178" fontId="10" fillId="0" borderId="24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76" fontId="10" fillId="0" borderId="25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right" vertical="center"/>
    </xf>
    <xf numFmtId="180" fontId="10" fillId="0" borderId="10" xfId="49" applyNumberFormat="1" applyFont="1" applyFill="1" applyBorder="1" applyAlignment="1">
      <alignment vertical="center"/>
    </xf>
    <xf numFmtId="180" fontId="10" fillId="0" borderId="29" xfId="49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vertical="center"/>
    </xf>
    <xf numFmtId="178" fontId="10" fillId="0" borderId="34" xfId="49" applyNumberFormat="1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vertical="center"/>
    </xf>
    <xf numFmtId="176" fontId="10" fillId="0" borderId="35" xfId="0" applyNumberFormat="1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center" vertical="center"/>
    </xf>
    <xf numFmtId="180" fontId="10" fillId="0" borderId="0" xfId="49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8" fontId="10" fillId="0" borderId="0" xfId="49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1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16" fillId="0" borderId="42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distributed" vertical="center" indent="1"/>
    </xf>
    <xf numFmtId="0" fontId="4" fillId="0" borderId="44" xfId="0" applyFont="1" applyBorder="1" applyAlignment="1">
      <alignment horizontal="distributed" vertical="center" indent="1"/>
    </xf>
    <xf numFmtId="0" fontId="5" fillId="0" borderId="45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11" fillId="0" borderId="46" xfId="0" applyFont="1" applyBorder="1" applyAlignment="1">
      <alignment vertical="center"/>
    </xf>
    <xf numFmtId="184" fontId="4" fillId="0" borderId="47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 shrinkToFit="1"/>
    </xf>
    <xf numFmtId="185" fontId="4" fillId="0" borderId="48" xfId="0" applyNumberFormat="1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indent="1"/>
    </xf>
    <xf numFmtId="0" fontId="4" fillId="0" borderId="0" xfId="0" applyFont="1" applyFill="1" applyBorder="1" applyAlignment="1">
      <alignment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13" fillId="0" borderId="14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12" fillId="0" borderId="0" xfId="0" applyFont="1" applyFill="1" applyAlignment="1">
      <alignment shrinkToFit="1"/>
    </xf>
    <xf numFmtId="3" fontId="12" fillId="0" borderId="0" xfId="0" applyNumberFormat="1" applyFont="1" applyFill="1" applyAlignment="1">
      <alignment/>
    </xf>
    <xf numFmtId="178" fontId="12" fillId="0" borderId="0" xfId="49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right" vertical="center" indent="2"/>
    </xf>
    <xf numFmtId="3" fontId="12" fillId="0" borderId="33" xfId="0" applyNumberFormat="1" applyFont="1" applyFill="1" applyBorder="1" applyAlignment="1">
      <alignment horizontal="right" vertical="center" indent="2"/>
    </xf>
    <xf numFmtId="3" fontId="12" fillId="0" borderId="43" xfId="0" applyNumberFormat="1" applyFont="1" applyFill="1" applyBorder="1" applyAlignment="1">
      <alignment horizontal="right" vertical="center"/>
    </xf>
    <xf numFmtId="3" fontId="12" fillId="0" borderId="33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187" fontId="4" fillId="0" borderId="24" xfId="0" applyNumberFormat="1" applyFont="1" applyBorder="1" applyAlignment="1">
      <alignment vertical="center"/>
    </xf>
    <xf numFmtId="38" fontId="4" fillId="0" borderId="25" xfId="49" applyFont="1" applyFill="1" applyBorder="1" applyAlignment="1">
      <alignment horizontal="right" vertical="center" indent="1"/>
    </xf>
    <xf numFmtId="38" fontId="7" fillId="0" borderId="24" xfId="49" applyFont="1" applyFill="1" applyBorder="1" applyAlignment="1">
      <alignment horizontal="center" vertical="top"/>
    </xf>
    <xf numFmtId="0" fontId="4" fillId="0" borderId="10" xfId="0" applyFont="1" applyBorder="1" applyAlignment="1">
      <alignment horizontal="distributed" vertical="center"/>
    </xf>
    <xf numFmtId="38" fontId="7" fillId="0" borderId="53" xfId="49" applyFont="1" applyFill="1" applyBorder="1" applyAlignment="1">
      <alignment horizontal="center" vertical="top"/>
    </xf>
    <xf numFmtId="38" fontId="4" fillId="0" borderId="53" xfId="49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 indent="1"/>
    </xf>
    <xf numFmtId="38" fontId="7" fillId="0" borderId="30" xfId="49" applyFont="1" applyFill="1" applyBorder="1" applyAlignment="1">
      <alignment horizontal="center" vertical="top"/>
    </xf>
    <xf numFmtId="187" fontId="4" fillId="0" borderId="30" xfId="0" applyNumberFormat="1" applyFont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38" fontId="7" fillId="0" borderId="21" xfId="49" applyFont="1" applyFill="1" applyBorder="1" applyAlignment="1">
      <alignment horizontal="center" vertical="top"/>
    </xf>
    <xf numFmtId="38" fontId="7" fillId="0" borderId="55" xfId="49" applyFont="1" applyFill="1" applyBorder="1" applyAlignment="1">
      <alignment horizontal="center" vertical="top"/>
    </xf>
    <xf numFmtId="0" fontId="9" fillId="0" borderId="10" xfId="0" applyFont="1" applyBorder="1" applyAlignment="1">
      <alignment horizontal="distributed" vertical="center" indent="1"/>
    </xf>
    <xf numFmtId="0" fontId="4" fillId="33" borderId="25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9" borderId="25" xfId="0" applyFont="1" applyFill="1" applyBorder="1" applyAlignment="1">
      <alignment horizontal="center" vertical="center" shrinkToFit="1"/>
    </xf>
    <xf numFmtId="0" fontId="4" fillId="9" borderId="24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distributed" vertical="center"/>
    </xf>
    <xf numFmtId="0" fontId="4" fillId="33" borderId="56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distributed" vertical="center" indent="1" shrinkToFit="1"/>
    </xf>
    <xf numFmtId="38" fontId="4" fillId="0" borderId="0" xfId="49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3" fontId="12" fillId="0" borderId="25" xfId="0" applyNumberFormat="1" applyFont="1" applyFill="1" applyBorder="1" applyAlignment="1">
      <alignment horizontal="right" vertical="center" indent="2"/>
    </xf>
    <xf numFmtId="0" fontId="4" fillId="0" borderId="0" xfId="0" applyFont="1" applyFill="1" applyAlignment="1">
      <alignment vertical="center" shrinkToFit="1"/>
    </xf>
    <xf numFmtId="0" fontId="9" fillId="34" borderId="56" xfId="0" applyFont="1" applyFill="1" applyBorder="1" applyAlignment="1">
      <alignment vertical="center" shrinkToFit="1"/>
    </xf>
    <xf numFmtId="0" fontId="9" fillId="34" borderId="37" xfId="0" applyFont="1" applyFill="1" applyBorder="1" applyAlignment="1">
      <alignment vertical="center" shrinkToFit="1"/>
    </xf>
    <xf numFmtId="0" fontId="9" fillId="34" borderId="35" xfId="0" applyFont="1" applyFill="1" applyBorder="1" applyAlignment="1">
      <alignment horizontal="center" vertical="center" shrinkToFit="1"/>
    </xf>
    <xf numFmtId="0" fontId="9" fillId="34" borderId="34" xfId="0" applyFont="1" applyFill="1" applyBorder="1" applyAlignment="1">
      <alignment horizontal="center" vertical="center" shrinkToFit="1"/>
    </xf>
    <xf numFmtId="0" fontId="9" fillId="34" borderId="0" xfId="0" applyFont="1" applyFill="1" applyBorder="1" applyAlignment="1">
      <alignment vertical="center"/>
    </xf>
    <xf numFmtId="0" fontId="6" fillId="34" borderId="57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34" borderId="58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177" fontId="7" fillId="0" borderId="13" xfId="0" applyNumberFormat="1" applyFont="1" applyBorder="1" applyAlignment="1">
      <alignment horizontal="right" vertical="center"/>
    </xf>
    <xf numFmtId="177" fontId="4" fillId="7" borderId="57" xfId="0" applyNumberFormat="1" applyFont="1" applyFill="1" applyBorder="1" applyAlignment="1">
      <alignment vertical="center"/>
    </xf>
    <xf numFmtId="177" fontId="4" fillId="7" borderId="13" xfId="0" applyNumberFormat="1" applyFont="1" applyFill="1" applyBorder="1" applyAlignment="1">
      <alignment vertical="center"/>
    </xf>
    <xf numFmtId="177" fontId="7" fillId="0" borderId="39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vertical="center"/>
    </xf>
    <xf numFmtId="177" fontId="4" fillId="7" borderId="59" xfId="0" applyNumberFormat="1" applyFont="1" applyFill="1" applyBorder="1" applyAlignment="1">
      <alignment vertical="center"/>
    </xf>
    <xf numFmtId="177" fontId="4" fillId="7" borderId="21" xfId="0" applyNumberFormat="1" applyFont="1" applyFill="1" applyBorder="1" applyAlignment="1">
      <alignment vertical="center" shrinkToFit="1"/>
    </xf>
    <xf numFmtId="177" fontId="4" fillId="0" borderId="55" xfId="0" applyNumberFormat="1" applyFont="1" applyBorder="1" applyAlignment="1">
      <alignment vertical="center"/>
    </xf>
    <xf numFmtId="177" fontId="4" fillId="7" borderId="13" xfId="0" applyNumberFormat="1" applyFont="1" applyFill="1" applyBorder="1" applyAlignment="1">
      <alignment vertical="center" shrinkToFit="1"/>
    </xf>
    <xf numFmtId="177" fontId="7" fillId="0" borderId="27" xfId="0" applyNumberFormat="1" applyFont="1" applyFill="1" applyBorder="1" applyAlignment="1">
      <alignment horizontal="right" vertical="center"/>
    </xf>
    <xf numFmtId="177" fontId="4" fillId="0" borderId="50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 shrinkToFit="1"/>
    </xf>
    <xf numFmtId="177" fontId="4" fillId="0" borderId="17" xfId="0" applyNumberFormat="1" applyFont="1" applyFill="1" applyBorder="1" applyAlignment="1">
      <alignment vertical="center"/>
    </xf>
    <xf numFmtId="177" fontId="4" fillId="0" borderId="60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 shrinkToFit="1"/>
    </xf>
    <xf numFmtId="177" fontId="4" fillId="0" borderId="40" xfId="0" applyNumberFormat="1" applyFont="1" applyBorder="1" applyAlignment="1">
      <alignment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vertical="center"/>
    </xf>
    <xf numFmtId="178" fontId="9" fillId="0" borderId="20" xfId="49" applyNumberFormat="1" applyFont="1" applyFill="1" applyBorder="1" applyAlignment="1">
      <alignment horizontal="right" vertical="center"/>
    </xf>
    <xf numFmtId="178" fontId="9" fillId="0" borderId="21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horizontal="right" vertical="center"/>
    </xf>
    <xf numFmtId="180" fontId="9" fillId="0" borderId="10" xfId="49" applyNumberFormat="1" applyFont="1" applyFill="1" applyBorder="1" applyAlignment="1">
      <alignment vertical="center"/>
    </xf>
    <xf numFmtId="178" fontId="9" fillId="0" borderId="10" xfId="49" applyNumberFormat="1" applyFont="1" applyFill="1" applyBorder="1" applyAlignment="1">
      <alignment horizontal="right" vertical="center"/>
    </xf>
    <xf numFmtId="0" fontId="4" fillId="0" borderId="57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43" fontId="5" fillId="0" borderId="59" xfId="0" applyNumberFormat="1" applyFont="1" applyBorder="1" applyAlignment="1">
      <alignment horizontal="left" vertical="top"/>
    </xf>
    <xf numFmtId="186" fontId="5" fillId="0" borderId="59" xfId="0" applyNumberFormat="1" applyFont="1" applyBorder="1" applyAlignment="1">
      <alignment vertical="top"/>
    </xf>
    <xf numFmtId="186" fontId="5" fillId="0" borderId="32" xfId="0" applyNumberFormat="1" applyFont="1" applyBorder="1" applyAlignment="1">
      <alignment vertical="top"/>
    </xf>
    <xf numFmtId="43" fontId="5" fillId="0" borderId="43" xfId="0" applyNumberFormat="1" applyFont="1" applyBorder="1" applyAlignment="1">
      <alignment horizontal="left" vertical="center"/>
    </xf>
    <xf numFmtId="186" fontId="5" fillId="0" borderId="43" xfId="0" applyNumberFormat="1" applyFont="1" applyBorder="1" applyAlignment="1">
      <alignment vertical="center"/>
    </xf>
    <xf numFmtId="186" fontId="5" fillId="0" borderId="33" xfId="0" applyNumberFormat="1" applyFont="1" applyBorder="1" applyAlignment="1">
      <alignment vertical="center"/>
    </xf>
    <xf numFmtId="43" fontId="5" fillId="0" borderId="43" xfId="0" applyNumberFormat="1" applyFont="1" applyBorder="1" applyAlignment="1">
      <alignment vertical="center"/>
    </xf>
    <xf numFmtId="43" fontId="5" fillId="0" borderId="33" xfId="0" applyNumberFormat="1" applyFont="1" applyBorder="1" applyAlignment="1">
      <alignment vertical="center"/>
    </xf>
    <xf numFmtId="182" fontId="4" fillId="0" borderId="59" xfId="49" applyNumberFormat="1" applyFont="1" applyBorder="1" applyAlignment="1">
      <alignment vertical="center"/>
    </xf>
    <xf numFmtId="182" fontId="4" fillId="9" borderId="59" xfId="49" applyNumberFormat="1" applyFont="1" applyFill="1" applyBorder="1" applyAlignment="1">
      <alignment vertical="center"/>
    </xf>
    <xf numFmtId="183" fontId="4" fillId="0" borderId="59" xfId="49" applyNumberFormat="1" applyFont="1" applyFill="1" applyBorder="1" applyAlignment="1">
      <alignment horizontal="right" vertical="center"/>
    </xf>
    <xf numFmtId="183" fontId="4" fillId="0" borderId="0" xfId="49" applyNumberFormat="1" applyFont="1" applyFill="1" applyBorder="1" applyAlignment="1">
      <alignment vertical="center"/>
    </xf>
    <xf numFmtId="183" fontId="4" fillId="0" borderId="59" xfId="49" applyNumberFormat="1" applyFont="1" applyBorder="1" applyAlignment="1">
      <alignment vertical="center"/>
    </xf>
    <xf numFmtId="182" fontId="4" fillId="0" borderId="32" xfId="49" applyNumberFormat="1" applyFont="1" applyBorder="1" applyAlignment="1">
      <alignment vertical="center"/>
    </xf>
    <xf numFmtId="182" fontId="4" fillId="0" borderId="43" xfId="49" applyNumberFormat="1" applyFont="1" applyBorder="1" applyAlignment="1">
      <alignment vertical="center"/>
    </xf>
    <xf numFmtId="182" fontId="4" fillId="9" borderId="43" xfId="49" applyNumberFormat="1" applyFont="1" applyFill="1" applyBorder="1" applyAlignment="1">
      <alignment vertical="center"/>
    </xf>
    <xf numFmtId="183" fontId="4" fillId="0" borderId="43" xfId="49" applyNumberFormat="1" applyFont="1" applyFill="1" applyBorder="1" applyAlignment="1">
      <alignment vertical="center"/>
    </xf>
    <xf numFmtId="183" fontId="4" fillId="0" borderId="43" xfId="49" applyNumberFormat="1" applyFont="1" applyBorder="1" applyAlignment="1">
      <alignment vertical="center"/>
    </xf>
    <xf numFmtId="182" fontId="4" fillId="0" borderId="33" xfId="49" applyNumberFormat="1" applyFont="1" applyBorder="1" applyAlignment="1">
      <alignment vertical="center"/>
    </xf>
    <xf numFmtId="182" fontId="4" fillId="0" borderId="44" xfId="49" applyNumberFormat="1" applyFont="1" applyBorder="1" applyAlignment="1">
      <alignment vertical="center"/>
    </xf>
    <xf numFmtId="182" fontId="4" fillId="9" borderId="44" xfId="49" applyNumberFormat="1" applyFont="1" applyFill="1" applyBorder="1" applyAlignment="1">
      <alignment vertical="center"/>
    </xf>
    <xf numFmtId="183" fontId="4" fillId="0" borderId="44" xfId="49" applyNumberFormat="1" applyFont="1" applyFill="1" applyBorder="1" applyAlignment="1">
      <alignment vertical="center"/>
    </xf>
    <xf numFmtId="183" fontId="4" fillId="0" borderId="44" xfId="49" applyNumberFormat="1" applyFont="1" applyBorder="1" applyAlignment="1">
      <alignment vertical="center"/>
    </xf>
    <xf numFmtId="182" fontId="4" fillId="0" borderId="61" xfId="49" applyNumberFormat="1" applyFont="1" applyBorder="1" applyAlignment="1">
      <alignment vertical="center"/>
    </xf>
    <xf numFmtId="182" fontId="16" fillId="0" borderId="62" xfId="49" applyNumberFormat="1" applyFont="1" applyBorder="1" applyAlignment="1">
      <alignment vertical="center"/>
    </xf>
    <xf numFmtId="182" fontId="16" fillId="9" borderId="62" xfId="49" applyNumberFormat="1" applyFont="1" applyFill="1" applyBorder="1" applyAlignment="1">
      <alignment vertical="center" shrinkToFit="1"/>
    </xf>
    <xf numFmtId="182" fontId="16" fillId="9" borderId="62" xfId="49" applyNumberFormat="1" applyFont="1" applyFill="1" applyBorder="1" applyAlignment="1">
      <alignment vertical="center"/>
    </xf>
    <xf numFmtId="183" fontId="16" fillId="0" borderId="62" xfId="49" applyNumberFormat="1" applyFont="1" applyFill="1" applyBorder="1" applyAlignment="1">
      <alignment vertical="center"/>
    </xf>
    <xf numFmtId="183" fontId="16" fillId="0" borderId="0" xfId="49" applyNumberFormat="1" applyFont="1" applyFill="1" applyBorder="1" applyAlignment="1">
      <alignment vertical="center"/>
    </xf>
    <xf numFmtId="183" fontId="16" fillId="0" borderId="62" xfId="49" applyNumberFormat="1" applyFont="1" applyBorder="1" applyAlignment="1">
      <alignment vertical="center"/>
    </xf>
    <xf numFmtId="182" fontId="16" fillId="0" borderId="63" xfId="49" applyNumberFormat="1" applyFont="1" applyBorder="1" applyAlignment="1">
      <alignment vertical="center"/>
    </xf>
    <xf numFmtId="182" fontId="4" fillId="0" borderId="64" xfId="49" applyNumberFormat="1" applyFont="1" applyBorder="1" applyAlignment="1">
      <alignment vertical="center"/>
    </xf>
    <xf numFmtId="182" fontId="4" fillId="9" borderId="64" xfId="49" applyNumberFormat="1" applyFont="1" applyFill="1" applyBorder="1" applyAlignment="1">
      <alignment vertical="center" shrinkToFit="1"/>
    </xf>
    <xf numFmtId="182" fontId="4" fillId="9" borderId="64" xfId="49" applyNumberFormat="1" applyFont="1" applyFill="1" applyBorder="1" applyAlignment="1">
      <alignment vertical="center"/>
    </xf>
    <xf numFmtId="183" fontId="4" fillId="0" borderId="64" xfId="49" applyNumberFormat="1" applyFont="1" applyBorder="1" applyAlignment="1">
      <alignment vertical="center"/>
    </xf>
    <xf numFmtId="182" fontId="4" fillId="0" borderId="65" xfId="49" applyNumberFormat="1" applyFont="1" applyBorder="1" applyAlignment="1">
      <alignment vertical="center"/>
    </xf>
    <xf numFmtId="182" fontId="4" fillId="9" borderId="43" xfId="49" applyNumberFormat="1" applyFont="1" applyFill="1" applyBorder="1" applyAlignment="1">
      <alignment vertical="center" shrinkToFit="1"/>
    </xf>
    <xf numFmtId="182" fontId="4" fillId="9" borderId="44" xfId="49" applyNumberFormat="1" applyFont="1" applyFill="1" applyBorder="1" applyAlignment="1">
      <alignment vertical="center" shrinkToFit="1"/>
    </xf>
    <xf numFmtId="183" fontId="4" fillId="0" borderId="44" xfId="49" applyNumberFormat="1" applyFont="1" applyFill="1" applyBorder="1" applyAlignment="1">
      <alignment horizontal="right" vertical="center"/>
    </xf>
    <xf numFmtId="183" fontId="16" fillId="0" borderId="62" xfId="49" applyNumberFormat="1" applyFont="1" applyFill="1" applyBorder="1" applyAlignment="1">
      <alignment horizontal="right" vertical="center"/>
    </xf>
    <xf numFmtId="183" fontId="16" fillId="0" borderId="57" xfId="49" applyNumberFormat="1" applyFont="1" applyFill="1" applyBorder="1" applyAlignment="1">
      <alignment vertical="center"/>
    </xf>
    <xf numFmtId="0" fontId="18" fillId="0" borderId="66" xfId="0" applyFont="1" applyBorder="1" applyAlignment="1">
      <alignment horizontal="right" vertical="center"/>
    </xf>
    <xf numFmtId="0" fontId="18" fillId="9" borderId="66" xfId="0" applyFont="1" applyFill="1" applyBorder="1" applyAlignment="1">
      <alignment horizontal="right" vertical="center"/>
    </xf>
    <xf numFmtId="0" fontId="18" fillId="0" borderId="6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67" xfId="0" applyFont="1" applyBorder="1" applyAlignment="1">
      <alignment horizontal="right" vertical="center"/>
    </xf>
    <xf numFmtId="0" fontId="21" fillId="0" borderId="32" xfId="0" applyFont="1" applyFill="1" applyBorder="1" applyAlignment="1">
      <alignment horizontal="center" vertical="center"/>
    </xf>
    <xf numFmtId="183" fontId="4" fillId="0" borderId="33" xfId="49" applyNumberFormat="1" applyFont="1" applyFill="1" applyBorder="1" applyAlignment="1">
      <alignment horizontal="right" vertical="center"/>
    </xf>
    <xf numFmtId="176" fontId="39" fillId="0" borderId="24" xfId="0" applyNumberFormat="1" applyFont="1" applyFill="1" applyBorder="1" applyAlignment="1">
      <alignment vertical="center"/>
    </xf>
    <xf numFmtId="187" fontId="4" fillId="0" borderId="10" xfId="0" applyNumberFormat="1" applyFont="1" applyBorder="1" applyAlignment="1">
      <alignment horizontal="right" vertical="center" indent="1"/>
    </xf>
    <xf numFmtId="187" fontId="4" fillId="0" borderId="29" xfId="0" applyNumberFormat="1" applyFont="1" applyBorder="1" applyAlignment="1">
      <alignment horizontal="right" vertical="center" indent="1"/>
    </xf>
    <xf numFmtId="0" fontId="4" fillId="0" borderId="4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8" fontId="12" fillId="0" borderId="24" xfId="49" applyNumberFormat="1" applyFont="1" applyFill="1" applyBorder="1" applyAlignment="1">
      <alignment horizontal="right" vertical="center"/>
    </xf>
    <xf numFmtId="178" fontId="12" fillId="0" borderId="24" xfId="49" applyNumberFormat="1" applyFont="1" applyFill="1" applyBorder="1" applyAlignment="1">
      <alignment horizontal="right" vertical="center" indent="2"/>
    </xf>
    <xf numFmtId="3" fontId="12" fillId="0" borderId="2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87" fontId="40" fillId="0" borderId="20" xfId="0" applyNumberFormat="1" applyFont="1" applyFill="1" applyBorder="1" applyAlignment="1">
      <alignment horizontal="right" vertical="center" indent="1"/>
    </xf>
    <xf numFmtId="38" fontId="41" fillId="0" borderId="21" xfId="49" applyFont="1" applyFill="1" applyBorder="1" applyAlignment="1">
      <alignment horizontal="center" vertical="top"/>
    </xf>
    <xf numFmtId="38" fontId="40" fillId="0" borderId="22" xfId="49" applyFont="1" applyFill="1" applyBorder="1" applyAlignment="1">
      <alignment horizontal="right" vertical="center" indent="1"/>
    </xf>
    <xf numFmtId="187" fontId="40" fillId="0" borderId="10" xfId="0" applyNumberFormat="1" applyFont="1" applyBorder="1" applyAlignment="1">
      <alignment horizontal="right" vertical="center" indent="1"/>
    </xf>
    <xf numFmtId="38" fontId="41" fillId="0" borderId="24" xfId="49" applyFont="1" applyFill="1" applyBorder="1" applyAlignment="1">
      <alignment horizontal="center" vertical="top"/>
    </xf>
    <xf numFmtId="38" fontId="40" fillId="0" borderId="25" xfId="49" applyFont="1" applyBorder="1" applyAlignment="1">
      <alignment horizontal="right" vertical="center" indent="1"/>
    </xf>
    <xf numFmtId="0" fontId="4" fillId="0" borderId="22" xfId="0" applyFont="1" applyFill="1" applyBorder="1" applyAlignment="1">
      <alignment horizontal="right" vertical="center"/>
    </xf>
    <xf numFmtId="176" fontId="9" fillId="34" borderId="59" xfId="0" applyNumberFormat="1" applyFont="1" applyFill="1" applyBorder="1" applyAlignment="1">
      <alignment vertical="center" shrinkToFit="1"/>
    </xf>
    <xf numFmtId="176" fontId="9" fillId="34" borderId="43" xfId="0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2" fillId="0" borderId="0" xfId="0" applyFont="1" applyFill="1" applyAlignment="1">
      <alignment vertical="center"/>
    </xf>
    <xf numFmtId="176" fontId="39" fillId="0" borderId="25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distributed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vertical="center"/>
    </xf>
    <xf numFmtId="0" fontId="39" fillId="34" borderId="34" xfId="0" applyFont="1" applyFill="1" applyBorder="1" applyAlignment="1">
      <alignment vertical="center"/>
    </xf>
    <xf numFmtId="0" fontId="39" fillId="0" borderId="34" xfId="0" applyFont="1" applyFill="1" applyBorder="1" applyAlignment="1">
      <alignment horizontal="distributed" vertical="center"/>
    </xf>
    <xf numFmtId="0" fontId="39" fillId="0" borderId="17" xfId="0" applyFont="1" applyFill="1" applyBorder="1" applyAlignment="1">
      <alignment vertical="center"/>
    </xf>
    <xf numFmtId="0" fontId="39" fillId="0" borderId="35" xfId="0" applyFont="1" applyFill="1" applyBorder="1" applyAlignment="1">
      <alignment vertical="center"/>
    </xf>
    <xf numFmtId="180" fontId="39" fillId="0" borderId="34" xfId="49" applyNumberFormat="1" applyFont="1" applyFill="1" applyBorder="1" applyAlignment="1">
      <alignment vertical="center"/>
    </xf>
    <xf numFmtId="176" fontId="39" fillId="0" borderId="17" xfId="0" applyNumberFormat="1" applyFont="1" applyFill="1" applyBorder="1" applyAlignment="1">
      <alignment vertical="center"/>
    </xf>
    <xf numFmtId="176" fontId="39" fillId="34" borderId="60" xfId="0" applyNumberFormat="1" applyFont="1" applyFill="1" applyBorder="1" applyAlignment="1">
      <alignment vertical="center" shrinkToFit="1"/>
    </xf>
    <xf numFmtId="176" fontId="39" fillId="0" borderId="34" xfId="0" applyNumberFormat="1" applyFont="1" applyFill="1" applyBorder="1" applyAlignment="1">
      <alignment horizontal="center" vertical="center"/>
    </xf>
    <xf numFmtId="178" fontId="39" fillId="0" borderId="34" xfId="49" applyNumberFormat="1" applyFont="1" applyFill="1" applyBorder="1" applyAlignment="1">
      <alignment horizontal="right" vertical="center"/>
    </xf>
    <xf numFmtId="178" fontId="39" fillId="0" borderId="17" xfId="0" applyNumberFormat="1" applyFont="1" applyFill="1" applyBorder="1" applyAlignment="1">
      <alignment vertical="center"/>
    </xf>
    <xf numFmtId="176" fontId="39" fillId="0" borderId="31" xfId="0" applyNumberFormat="1" applyFont="1" applyFill="1" applyBorder="1" applyAlignment="1">
      <alignment horizontal="right" vertical="center"/>
    </xf>
    <xf numFmtId="0" fontId="44" fillId="0" borderId="61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vertical="center"/>
    </xf>
    <xf numFmtId="0" fontId="39" fillId="34" borderId="47" xfId="0" applyFont="1" applyFill="1" applyBorder="1" applyAlignment="1">
      <alignment vertical="center"/>
    </xf>
    <xf numFmtId="0" fontId="39" fillId="0" borderId="47" xfId="0" applyFont="1" applyFill="1" applyBorder="1" applyAlignment="1">
      <alignment horizontal="distributed" vertical="center"/>
    </xf>
    <xf numFmtId="0" fontId="39" fillId="0" borderId="42" xfId="0" applyFont="1" applyFill="1" applyBorder="1" applyAlignment="1">
      <alignment vertical="center"/>
    </xf>
    <xf numFmtId="0" fontId="39" fillId="0" borderId="68" xfId="0" applyFont="1" applyFill="1" applyBorder="1" applyAlignment="1">
      <alignment vertical="center"/>
    </xf>
    <xf numFmtId="180" fontId="39" fillId="0" borderId="47" xfId="49" applyNumberFormat="1" applyFont="1" applyFill="1" applyBorder="1" applyAlignment="1">
      <alignment vertical="center"/>
    </xf>
    <xf numFmtId="176" fontId="39" fillId="0" borderId="47" xfId="0" applyNumberFormat="1" applyFont="1" applyFill="1" applyBorder="1" applyAlignment="1">
      <alignment vertical="center"/>
    </xf>
    <xf numFmtId="176" fontId="39" fillId="34" borderId="42" xfId="0" applyNumberFormat="1" applyFont="1" applyFill="1" applyBorder="1" applyAlignment="1">
      <alignment vertical="center" shrinkToFit="1"/>
    </xf>
    <xf numFmtId="176" fontId="39" fillId="34" borderId="68" xfId="0" applyNumberFormat="1" applyFont="1" applyFill="1" applyBorder="1" applyAlignment="1">
      <alignment vertical="center" shrinkToFit="1"/>
    </xf>
    <xf numFmtId="178" fontId="39" fillId="0" borderId="68" xfId="0" applyNumberFormat="1" applyFont="1" applyFill="1" applyBorder="1" applyAlignment="1">
      <alignment vertical="center"/>
    </xf>
    <xf numFmtId="176" fontId="39" fillId="0" borderId="47" xfId="0" applyNumberFormat="1" applyFont="1" applyFill="1" applyBorder="1" applyAlignment="1">
      <alignment horizontal="right" vertical="center"/>
    </xf>
    <xf numFmtId="0" fontId="44" fillId="0" borderId="63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vertical="center" shrinkToFit="1"/>
    </xf>
    <xf numFmtId="0" fontId="42" fillId="34" borderId="37" xfId="0" applyFont="1" applyFill="1" applyBorder="1" applyAlignment="1">
      <alignment vertical="center"/>
    </xf>
    <xf numFmtId="0" fontId="42" fillId="0" borderId="37" xfId="0" applyFont="1" applyFill="1" applyBorder="1" applyAlignment="1">
      <alignment vertical="center"/>
    </xf>
    <xf numFmtId="0" fontId="42" fillId="0" borderId="16" xfId="0" applyFont="1" applyFill="1" applyBorder="1" applyAlignment="1">
      <alignment horizontal="right" vertical="center"/>
    </xf>
    <xf numFmtId="0" fontId="42" fillId="0" borderId="37" xfId="0" applyFont="1" applyFill="1" applyBorder="1" applyAlignment="1">
      <alignment horizontal="right" vertical="center"/>
    </xf>
    <xf numFmtId="0" fontId="39" fillId="0" borderId="37" xfId="0" applyFont="1" applyFill="1" applyBorder="1" applyAlignment="1">
      <alignment horizontal="distributed" vertical="center"/>
    </xf>
    <xf numFmtId="38" fontId="45" fillId="0" borderId="37" xfId="49" applyFont="1" applyFill="1" applyBorder="1" applyAlignment="1">
      <alignment vertical="center"/>
    </xf>
    <xf numFmtId="180" fontId="39" fillId="0" borderId="56" xfId="0" applyNumberFormat="1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2" fillId="34" borderId="37" xfId="0" applyFont="1" applyFill="1" applyBorder="1" applyAlignment="1">
      <alignment vertical="center" shrinkToFit="1"/>
    </xf>
    <xf numFmtId="176" fontId="39" fillId="0" borderId="56" xfId="0" applyNumberFormat="1" applyFont="1" applyFill="1" applyBorder="1" applyAlignment="1">
      <alignment horizontal="right" vertical="center"/>
    </xf>
    <xf numFmtId="0" fontId="44" fillId="0" borderId="3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 shrinkToFit="1"/>
    </xf>
    <xf numFmtId="0" fontId="42" fillId="34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distributed" vertical="center"/>
    </xf>
    <xf numFmtId="0" fontId="42" fillId="0" borderId="13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right" vertical="center"/>
    </xf>
    <xf numFmtId="38" fontId="45" fillId="0" borderId="10" xfId="49" applyFont="1" applyFill="1" applyBorder="1" applyAlignment="1">
      <alignment vertical="center"/>
    </xf>
    <xf numFmtId="180" fontId="39" fillId="0" borderId="25" xfId="0" applyNumberFormat="1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2" fillId="34" borderId="10" xfId="0" applyFont="1" applyFill="1" applyBorder="1" applyAlignment="1">
      <alignment vertical="center" shrinkToFit="1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vertical="center" shrinkToFit="1"/>
    </xf>
    <xf numFmtId="0" fontId="42" fillId="34" borderId="34" xfId="0" applyFont="1" applyFill="1" applyBorder="1" applyAlignment="1">
      <alignment vertical="center"/>
    </xf>
    <xf numFmtId="0" fontId="42" fillId="0" borderId="34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right" vertical="center"/>
    </xf>
    <xf numFmtId="0" fontId="42" fillId="0" borderId="34" xfId="0" applyFont="1" applyFill="1" applyBorder="1" applyAlignment="1">
      <alignment horizontal="right" vertical="center"/>
    </xf>
    <xf numFmtId="0" fontId="43" fillId="0" borderId="34" xfId="0" applyFont="1" applyFill="1" applyBorder="1" applyAlignment="1">
      <alignment horizontal="distributed" vertical="center"/>
    </xf>
    <xf numFmtId="38" fontId="45" fillId="0" borderId="34" xfId="49" applyFont="1" applyFill="1" applyBorder="1" applyAlignment="1">
      <alignment vertical="center"/>
    </xf>
    <xf numFmtId="180" fontId="39" fillId="0" borderId="35" xfId="49" applyNumberFormat="1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34" borderId="34" xfId="0" applyFont="1" applyFill="1" applyBorder="1" applyAlignment="1">
      <alignment vertical="center" shrinkToFit="1"/>
    </xf>
    <xf numFmtId="0" fontId="42" fillId="0" borderId="34" xfId="0" applyFont="1" applyFill="1" applyBorder="1" applyAlignment="1">
      <alignment horizontal="center" vertical="center"/>
    </xf>
    <xf numFmtId="176" fontId="39" fillId="0" borderId="35" xfId="0" applyNumberFormat="1" applyFont="1" applyFill="1" applyBorder="1" applyAlignment="1">
      <alignment horizontal="right" vertical="center"/>
    </xf>
    <xf numFmtId="0" fontId="44" fillId="0" borderId="4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 shrinkToFit="1"/>
    </xf>
    <xf numFmtId="0" fontId="42" fillId="34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38" fontId="45" fillId="0" borderId="0" xfId="49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178" fontId="42" fillId="0" borderId="0" xfId="0" applyNumberFormat="1" applyFont="1" applyFill="1" applyBorder="1" applyAlignment="1">
      <alignment vertical="center"/>
    </xf>
    <xf numFmtId="176" fontId="42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38" fontId="45" fillId="0" borderId="0" xfId="49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9" fillId="0" borderId="58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 indent="1" shrinkToFit="1"/>
    </xf>
    <xf numFmtId="3" fontId="12" fillId="0" borderId="35" xfId="0" applyNumberFormat="1" applyFont="1" applyFill="1" applyBorder="1" applyAlignment="1">
      <alignment horizontal="center" vertical="center"/>
    </xf>
    <xf numFmtId="178" fontId="12" fillId="0" borderId="17" xfId="49" applyNumberFormat="1" applyFont="1" applyFill="1" applyBorder="1" applyAlignment="1">
      <alignment horizontal="right" vertical="center" indent="2"/>
    </xf>
    <xf numFmtId="3" fontId="12" fillId="0" borderId="36" xfId="0" applyNumberFormat="1" applyFont="1" applyFill="1" applyBorder="1" applyAlignment="1">
      <alignment horizontal="right" vertical="center" indent="2"/>
    </xf>
    <xf numFmtId="182" fontId="16" fillId="0" borderId="63" xfId="49" applyNumberFormat="1" applyFont="1" applyFill="1" applyBorder="1" applyAlignment="1">
      <alignment vertical="center"/>
    </xf>
    <xf numFmtId="178" fontId="12" fillId="0" borderId="44" xfId="49" applyNumberFormat="1" applyFont="1" applyFill="1" applyBorder="1" applyAlignment="1">
      <alignment horizontal="right" vertical="center" indent="2"/>
    </xf>
    <xf numFmtId="178" fontId="39" fillId="0" borderId="20" xfId="49" applyNumberFormat="1" applyFont="1" applyFill="1" applyBorder="1" applyAlignment="1">
      <alignment horizontal="right" vertical="center"/>
    </xf>
    <xf numFmtId="178" fontId="39" fillId="0" borderId="24" xfId="0" applyNumberFormat="1" applyFont="1" applyFill="1" applyBorder="1" applyAlignment="1">
      <alignment horizontal="right" vertical="center"/>
    </xf>
    <xf numFmtId="176" fontId="39" fillId="0" borderId="22" xfId="0" applyNumberFormat="1" applyFont="1" applyFill="1" applyBorder="1" applyAlignment="1">
      <alignment horizontal="right" vertical="center"/>
    </xf>
    <xf numFmtId="43" fontId="43" fillId="0" borderId="59" xfId="0" applyNumberFormat="1" applyFont="1" applyBorder="1" applyAlignment="1">
      <alignment horizontal="left" vertical="top"/>
    </xf>
    <xf numFmtId="43" fontId="43" fillId="0" borderId="43" xfId="0" applyNumberFormat="1" applyFont="1" applyBorder="1" applyAlignment="1">
      <alignment horizontal="right" vertical="center"/>
    </xf>
    <xf numFmtId="43" fontId="43" fillId="0" borderId="43" xfId="0" applyNumberFormat="1" applyFont="1" applyBorder="1" applyAlignment="1">
      <alignment horizontal="left" vertical="center"/>
    </xf>
    <xf numFmtId="0" fontId="4" fillId="0" borderId="64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distributed" vertical="center" indent="1"/>
    </xf>
    <xf numFmtId="0" fontId="4" fillId="0" borderId="43" xfId="0" applyFont="1" applyBorder="1" applyAlignment="1">
      <alignment horizontal="center" vertical="distributed" textRotation="255" indent="1"/>
    </xf>
    <xf numFmtId="0" fontId="4" fillId="0" borderId="44" xfId="0" applyFont="1" applyBorder="1" applyAlignment="1">
      <alignment horizontal="center" vertical="distributed" textRotation="255" indent="1"/>
    </xf>
    <xf numFmtId="0" fontId="16" fillId="0" borderId="6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distributed" textRotation="255" wrapText="1" indent="1"/>
    </xf>
    <xf numFmtId="0" fontId="4" fillId="0" borderId="16" xfId="0" applyFont="1" applyBorder="1" applyAlignment="1">
      <alignment horizontal="center" vertical="distributed" textRotation="255" wrapText="1" indent="1"/>
    </xf>
    <xf numFmtId="0" fontId="4" fillId="0" borderId="18" xfId="0" applyFont="1" applyBorder="1" applyAlignment="1">
      <alignment horizontal="center" vertical="distributed" textRotation="255" wrapText="1" indent="1"/>
    </xf>
    <xf numFmtId="0" fontId="4" fillId="0" borderId="13" xfId="0" applyFont="1" applyBorder="1" applyAlignment="1">
      <alignment horizontal="center" vertical="distributed" textRotation="255" wrapText="1" indent="1"/>
    </xf>
    <xf numFmtId="0" fontId="4" fillId="0" borderId="15" xfId="0" applyFont="1" applyBorder="1" applyAlignment="1">
      <alignment horizontal="center" vertical="distributed" textRotation="255" wrapText="1" indent="1"/>
    </xf>
    <xf numFmtId="0" fontId="4" fillId="0" borderId="17" xfId="0" applyFont="1" applyBorder="1" applyAlignment="1">
      <alignment horizontal="center" vertical="distributed" textRotation="255" wrapText="1" indent="1"/>
    </xf>
    <xf numFmtId="0" fontId="9" fillId="0" borderId="4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horizontal="distributed" vertical="center" indent="4"/>
    </xf>
    <xf numFmtId="0" fontId="9" fillId="0" borderId="33" xfId="0" applyFont="1" applyBorder="1" applyAlignment="1">
      <alignment horizontal="distributed" vertical="center" indent="4"/>
    </xf>
    <xf numFmtId="0" fontId="9" fillId="0" borderId="24" xfId="0" applyFont="1" applyBorder="1" applyAlignment="1">
      <alignment horizontal="distributed" vertical="center" indent="1"/>
    </xf>
    <xf numFmtId="0" fontId="9" fillId="0" borderId="43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distributed" vertical="center" inden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9" fillId="0" borderId="56" xfId="0" applyFont="1" applyBorder="1" applyAlignment="1">
      <alignment horizontal="distributed" vertical="center" indent="3"/>
    </xf>
    <xf numFmtId="0" fontId="9" fillId="0" borderId="37" xfId="0" applyFont="1" applyBorder="1" applyAlignment="1">
      <alignment horizontal="distributed" vertical="center" indent="3"/>
    </xf>
    <xf numFmtId="0" fontId="9" fillId="0" borderId="16" xfId="0" applyFont="1" applyBorder="1" applyAlignment="1">
      <alignment horizontal="distributed" vertical="center" indent="3"/>
    </xf>
    <xf numFmtId="0" fontId="9" fillId="0" borderId="22" xfId="0" applyFont="1" applyBorder="1" applyAlignment="1">
      <alignment horizontal="distributed" vertical="center" indent="3"/>
    </xf>
    <xf numFmtId="0" fontId="9" fillId="0" borderId="20" xfId="0" applyFont="1" applyBorder="1" applyAlignment="1">
      <alignment horizontal="distributed" vertical="center" indent="3"/>
    </xf>
    <xf numFmtId="0" fontId="9" fillId="0" borderId="21" xfId="0" applyFont="1" applyBorder="1" applyAlignment="1">
      <alignment horizontal="distributed" vertical="center" indent="3"/>
    </xf>
    <xf numFmtId="0" fontId="16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distributed" textRotation="255" wrapText="1" indent="2"/>
    </xf>
    <xf numFmtId="0" fontId="4" fillId="0" borderId="79" xfId="0" applyFont="1" applyBorder="1" applyAlignment="1">
      <alignment horizontal="center" vertical="distributed" textRotation="255" wrapText="1" indent="2"/>
    </xf>
    <xf numFmtId="0" fontId="4" fillId="0" borderId="69" xfId="0" applyFont="1" applyBorder="1" applyAlignment="1">
      <alignment horizontal="center" vertical="distributed" textRotation="255" wrapText="1" indent="2"/>
    </xf>
    <xf numFmtId="0" fontId="4" fillId="0" borderId="64" xfId="0" applyFont="1" applyBorder="1" applyAlignment="1">
      <alignment horizontal="center" vertical="distributed" textRotation="255" indent="1"/>
    </xf>
    <xf numFmtId="186" fontId="43" fillId="0" borderId="31" xfId="0" applyNumberFormat="1" applyFont="1" applyBorder="1" applyAlignment="1">
      <alignment horizontal="right" vertical="center"/>
    </xf>
    <xf numFmtId="186" fontId="43" fillId="0" borderId="30" xfId="0" applyNumberFormat="1" applyFont="1" applyBorder="1" applyAlignment="1">
      <alignment horizontal="right" vertical="center"/>
    </xf>
    <xf numFmtId="186" fontId="43" fillId="0" borderId="25" xfId="0" applyNumberFormat="1" applyFont="1" applyBorder="1" applyAlignment="1">
      <alignment horizontal="right" vertical="center"/>
    </xf>
    <xf numFmtId="186" fontId="43" fillId="0" borderId="24" xfId="0" applyNumberFormat="1" applyFont="1" applyBorder="1" applyAlignment="1">
      <alignment horizontal="right" vertical="center"/>
    </xf>
    <xf numFmtId="186" fontId="43" fillId="0" borderId="22" xfId="0" applyNumberFormat="1" applyFont="1" applyBorder="1" applyAlignment="1">
      <alignment horizontal="right" vertical="top"/>
    </xf>
    <xf numFmtId="186" fontId="43" fillId="0" borderId="21" xfId="0" applyNumberFormat="1" applyFont="1" applyBorder="1" applyAlignment="1">
      <alignment horizontal="right" vertical="top"/>
    </xf>
    <xf numFmtId="0" fontId="5" fillId="0" borderId="80" xfId="0" applyFont="1" applyBorder="1" applyAlignment="1">
      <alignment horizontal="distributed" vertical="center" indent="1"/>
    </xf>
    <xf numFmtId="0" fontId="5" fillId="0" borderId="64" xfId="0" applyFont="1" applyBorder="1" applyAlignment="1">
      <alignment horizontal="distributed" vertical="center" indent="1"/>
    </xf>
    <xf numFmtId="0" fontId="5" fillId="0" borderId="81" xfId="0" applyFont="1" applyBorder="1" applyAlignment="1">
      <alignment horizontal="distributed" vertical="center" indent="1"/>
    </xf>
    <xf numFmtId="0" fontId="5" fillId="0" borderId="4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64" xfId="0" applyFont="1" applyBorder="1" applyAlignment="1">
      <alignment horizontal="distributed" vertical="center" indent="3" shrinkToFit="1"/>
    </xf>
    <xf numFmtId="0" fontId="5" fillId="0" borderId="44" xfId="0" applyFont="1" applyBorder="1" applyAlignment="1">
      <alignment horizontal="distributed" vertical="center" indent="3" shrinkToFit="1"/>
    </xf>
    <xf numFmtId="0" fontId="5" fillId="0" borderId="65" xfId="0" applyFont="1" applyBorder="1" applyAlignment="1">
      <alignment horizontal="distributed" vertical="center" indent="3" shrinkToFit="1"/>
    </xf>
    <xf numFmtId="0" fontId="5" fillId="0" borderId="61" xfId="0" applyFont="1" applyBorder="1" applyAlignment="1">
      <alignment horizontal="distributed" vertical="center" indent="3" shrinkToFit="1"/>
    </xf>
    <xf numFmtId="184" fontId="5" fillId="0" borderId="43" xfId="0" applyNumberFormat="1" applyFont="1" applyBorder="1" applyAlignment="1">
      <alignment horizontal="center" vertical="center" shrinkToFit="1"/>
    </xf>
    <xf numFmtId="184" fontId="5" fillId="0" borderId="44" xfId="0" applyNumberFormat="1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distributed" vertical="center" wrapText="1"/>
    </xf>
    <xf numFmtId="0" fontId="5" fillId="0" borderId="81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184" fontId="5" fillId="0" borderId="64" xfId="0" applyNumberFormat="1" applyFont="1" applyBorder="1" applyAlignment="1">
      <alignment horizontal="distributed" vertical="center" indent="7"/>
    </xf>
    <xf numFmtId="0" fontId="5" fillId="0" borderId="33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right" vertical="center" shrinkToFit="1"/>
    </xf>
    <xf numFmtId="184" fontId="4" fillId="0" borderId="57" xfId="0" applyNumberFormat="1" applyFont="1" applyBorder="1" applyAlignment="1">
      <alignment horizontal="right" vertical="center" shrinkToFit="1"/>
    </xf>
    <xf numFmtId="184" fontId="5" fillId="0" borderId="64" xfId="0" applyNumberFormat="1" applyFont="1" applyBorder="1" applyAlignment="1">
      <alignment horizontal="distributed" vertical="center" indent="5"/>
    </xf>
    <xf numFmtId="184" fontId="5" fillId="0" borderId="65" xfId="0" applyNumberFormat="1" applyFont="1" applyBorder="1" applyAlignment="1">
      <alignment horizontal="distributed" vertical="center" indent="5"/>
    </xf>
    <xf numFmtId="0" fontId="5" fillId="0" borderId="35" xfId="0" applyFont="1" applyFill="1" applyBorder="1" applyAlignment="1">
      <alignment horizontal="right" vertical="center" indent="2" shrinkToFit="1"/>
    </xf>
    <xf numFmtId="0" fontId="5" fillId="0" borderId="40" xfId="0" applyFont="1" applyFill="1" applyBorder="1" applyAlignment="1">
      <alignment horizontal="right" vertical="center" indent="2" shrinkToFit="1"/>
    </xf>
    <xf numFmtId="184" fontId="4" fillId="0" borderId="56" xfId="0" applyNumberFormat="1" applyFont="1" applyBorder="1" applyAlignment="1">
      <alignment horizontal="right" vertical="center" shrinkToFit="1"/>
    </xf>
    <xf numFmtId="184" fontId="4" fillId="0" borderId="38" xfId="0" applyNumberFormat="1" applyFont="1" applyBorder="1" applyAlignment="1">
      <alignment horizontal="right" vertical="center" shrinkToFit="1"/>
    </xf>
    <xf numFmtId="176" fontId="5" fillId="0" borderId="35" xfId="0" applyNumberFormat="1" applyFont="1" applyFill="1" applyBorder="1" applyAlignment="1">
      <alignment horizontal="right" vertical="center" indent="2" shrinkToFit="1"/>
    </xf>
    <xf numFmtId="176" fontId="5" fillId="0" borderId="34" xfId="0" applyNumberFormat="1" applyFont="1" applyFill="1" applyBorder="1" applyAlignment="1">
      <alignment horizontal="right" vertical="center" indent="2" shrinkToFit="1"/>
    </xf>
    <xf numFmtId="176" fontId="5" fillId="0" borderId="17" xfId="0" applyNumberFormat="1" applyFont="1" applyFill="1" applyBorder="1" applyAlignment="1">
      <alignment horizontal="right" vertical="center" indent="2" shrinkToFit="1"/>
    </xf>
    <xf numFmtId="184" fontId="4" fillId="0" borderId="82" xfId="0" applyNumberFormat="1" applyFont="1" applyBorder="1" applyAlignment="1">
      <alignment horizontal="right" vertical="center" shrinkToFit="1"/>
    </xf>
    <xf numFmtId="184" fontId="4" fillId="0" borderId="58" xfId="0" applyNumberFormat="1" applyFont="1" applyBorder="1" applyAlignment="1">
      <alignment horizontal="right" vertical="center" shrinkToFit="1"/>
    </xf>
    <xf numFmtId="184" fontId="4" fillId="0" borderId="27" xfId="0" applyNumberFormat="1" applyFont="1" applyBorder="1" applyAlignment="1">
      <alignment horizontal="right" vertical="center" shrinkToFit="1"/>
    </xf>
    <xf numFmtId="176" fontId="5" fillId="0" borderId="22" xfId="0" applyNumberFormat="1" applyFont="1" applyFill="1" applyBorder="1" applyAlignment="1">
      <alignment horizontal="right" vertical="center" indent="2" shrinkToFit="1"/>
    </xf>
    <xf numFmtId="176" fontId="5" fillId="0" borderId="20" xfId="0" applyNumberFormat="1" applyFont="1" applyFill="1" applyBorder="1" applyAlignment="1">
      <alignment horizontal="right" vertical="center" indent="2" shrinkToFit="1"/>
    </xf>
    <xf numFmtId="176" fontId="5" fillId="0" borderId="21" xfId="0" applyNumberFormat="1" applyFont="1" applyFill="1" applyBorder="1" applyAlignment="1">
      <alignment horizontal="right" vertical="center" indent="2" shrinkToFit="1"/>
    </xf>
    <xf numFmtId="184" fontId="4" fillId="0" borderId="37" xfId="0" applyNumberFormat="1" applyFont="1" applyBorder="1" applyAlignment="1">
      <alignment horizontal="right" vertical="center" shrinkToFit="1"/>
    </xf>
    <xf numFmtId="184" fontId="4" fillId="0" borderId="16" xfId="0" applyNumberFormat="1" applyFont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right" vertical="center" indent="2" shrinkToFit="1"/>
    </xf>
    <xf numFmtId="0" fontId="5" fillId="0" borderId="22" xfId="0" applyFont="1" applyFill="1" applyBorder="1" applyAlignment="1">
      <alignment horizontal="right" vertical="center" indent="2" shrinkToFit="1"/>
    </xf>
    <xf numFmtId="0" fontId="5" fillId="0" borderId="21" xfId="0" applyFont="1" applyFill="1" applyBorder="1" applyAlignment="1">
      <alignment horizontal="right" vertical="center" indent="2" shrinkToFit="1"/>
    </xf>
    <xf numFmtId="184" fontId="4" fillId="0" borderId="83" xfId="0" applyNumberFormat="1" applyFont="1" applyBorder="1" applyAlignment="1">
      <alignment horizontal="right" vertical="center" shrinkToFit="1"/>
    </xf>
    <xf numFmtId="0" fontId="5" fillId="0" borderId="55" xfId="0" applyFont="1" applyFill="1" applyBorder="1" applyAlignment="1">
      <alignment horizontal="right" vertical="center" indent="2" shrinkToFit="1"/>
    </xf>
    <xf numFmtId="184" fontId="4" fillId="0" borderId="66" xfId="0" applyNumberFormat="1" applyFont="1" applyBorder="1" applyAlignment="1">
      <alignment horizontal="right" vertical="center" shrinkToFit="1"/>
    </xf>
    <xf numFmtId="184" fontId="4" fillId="0" borderId="67" xfId="0" applyNumberFormat="1" applyFont="1" applyBorder="1" applyAlignment="1">
      <alignment horizontal="right" vertical="center" shrinkToFit="1"/>
    </xf>
    <xf numFmtId="176" fontId="5" fillId="0" borderId="59" xfId="0" applyNumberFormat="1" applyFont="1" applyFill="1" applyBorder="1" applyAlignment="1">
      <alignment horizontal="right" vertical="center" indent="1" shrinkToFit="1"/>
    </xf>
    <xf numFmtId="176" fontId="5" fillId="0" borderId="32" xfId="0" applyNumberFormat="1" applyFont="1" applyFill="1" applyBorder="1" applyAlignment="1">
      <alignment horizontal="right" vertical="center" indent="1" shrinkToFit="1"/>
    </xf>
    <xf numFmtId="184" fontId="4" fillId="0" borderId="50" xfId="0" applyNumberFormat="1" applyFont="1" applyBorder="1" applyAlignment="1">
      <alignment horizontal="right" vertical="center" shrinkToFit="1"/>
    </xf>
    <xf numFmtId="184" fontId="4" fillId="0" borderId="51" xfId="0" applyNumberFormat="1" applyFont="1" applyBorder="1" applyAlignment="1">
      <alignment horizontal="right" vertical="center" shrinkToFit="1"/>
    </xf>
    <xf numFmtId="186" fontId="5" fillId="0" borderId="59" xfId="0" applyNumberFormat="1" applyFont="1" applyBorder="1" applyAlignment="1">
      <alignment horizontal="right" vertical="center" indent="1"/>
    </xf>
    <xf numFmtId="186" fontId="5" fillId="0" borderId="32" xfId="0" applyNumberFormat="1" applyFont="1" applyBorder="1" applyAlignment="1">
      <alignment horizontal="right" vertical="center" indent="1"/>
    </xf>
    <xf numFmtId="184" fontId="6" fillId="0" borderId="56" xfId="0" applyNumberFormat="1" applyFont="1" applyBorder="1" applyAlignment="1">
      <alignment horizontal="right" vertical="center" shrinkToFit="1"/>
    </xf>
    <xf numFmtId="184" fontId="6" fillId="0" borderId="16" xfId="0" applyNumberFormat="1" applyFont="1" applyBorder="1" applyAlignment="1">
      <alignment horizontal="right" vertical="center" shrinkToFit="1"/>
    </xf>
    <xf numFmtId="184" fontId="6" fillId="0" borderId="66" xfId="0" applyNumberFormat="1" applyFont="1" applyBorder="1" applyAlignment="1">
      <alignment horizontal="right" vertical="center" shrinkToFit="1"/>
    </xf>
    <xf numFmtId="184" fontId="5" fillId="0" borderId="50" xfId="0" applyNumberFormat="1" applyFont="1" applyBorder="1" applyAlignment="1">
      <alignment vertical="center" shrinkToFit="1"/>
    </xf>
    <xf numFmtId="184" fontId="5" fillId="0" borderId="51" xfId="0" applyNumberFormat="1" applyFont="1" applyBorder="1" applyAlignment="1">
      <alignment vertical="center" shrinkToFit="1"/>
    </xf>
    <xf numFmtId="186" fontId="5" fillId="0" borderId="60" xfId="0" applyNumberFormat="1" applyFont="1" applyBorder="1" applyAlignment="1">
      <alignment horizontal="right" vertical="center" indent="1"/>
    </xf>
    <xf numFmtId="176" fontId="5" fillId="0" borderId="60" xfId="0" applyNumberFormat="1" applyFont="1" applyFill="1" applyBorder="1" applyAlignment="1">
      <alignment horizontal="right" vertical="center" indent="1" shrinkToFit="1"/>
    </xf>
    <xf numFmtId="186" fontId="5" fillId="0" borderId="36" xfId="0" applyNumberFormat="1" applyFont="1" applyBorder="1" applyAlignment="1">
      <alignment horizontal="right" vertical="center" indent="1"/>
    </xf>
    <xf numFmtId="184" fontId="6" fillId="0" borderId="67" xfId="0" applyNumberFormat="1" applyFont="1" applyBorder="1" applyAlignment="1">
      <alignment horizontal="right" vertical="center" shrinkToFit="1"/>
    </xf>
    <xf numFmtId="38" fontId="5" fillId="0" borderId="60" xfId="49" applyFont="1" applyFill="1" applyBorder="1" applyAlignment="1">
      <alignment horizontal="right" vertical="center" indent="1"/>
    </xf>
    <xf numFmtId="38" fontId="5" fillId="0" borderId="36" xfId="49" applyFont="1" applyFill="1" applyBorder="1" applyAlignment="1">
      <alignment horizontal="right" vertical="center" indent="1"/>
    </xf>
    <xf numFmtId="0" fontId="5" fillId="0" borderId="79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 indent="1"/>
    </xf>
    <xf numFmtId="0" fontId="5" fillId="0" borderId="43" xfId="0" applyFont="1" applyBorder="1" applyAlignment="1">
      <alignment horizontal="distributed" vertical="center" indent="1"/>
    </xf>
    <xf numFmtId="178" fontId="12" fillId="0" borderId="25" xfId="49" applyNumberFormat="1" applyFont="1" applyFill="1" applyBorder="1" applyAlignment="1">
      <alignment horizontal="center" vertical="center"/>
    </xf>
    <xf numFmtId="178" fontId="12" fillId="0" borderId="24" xfId="4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58" xfId="0" applyNumberFormat="1" applyFont="1" applyFill="1" applyBorder="1" applyAlignment="1">
      <alignment vertical="center"/>
    </xf>
    <xf numFmtId="178" fontId="4" fillId="0" borderId="34" xfId="0" applyNumberFormat="1" applyFont="1" applyFill="1" applyBorder="1" applyAlignment="1">
      <alignment vertical="center"/>
    </xf>
    <xf numFmtId="177" fontId="4" fillId="0" borderId="82" xfId="0" applyNumberFormat="1" applyFont="1" applyFill="1" applyBorder="1" applyAlignment="1">
      <alignment horizontal="center" vertical="center" shrinkToFit="1"/>
    </xf>
    <xf numFmtId="177" fontId="4" fillId="0" borderId="35" xfId="0" applyNumberFormat="1" applyFont="1" applyFill="1" applyBorder="1" applyAlignment="1">
      <alignment horizontal="center" vertical="center" shrinkToFit="1"/>
    </xf>
    <xf numFmtId="38" fontId="4" fillId="0" borderId="56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35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58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82" xfId="0" applyNumberFormat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horizontal="right" vertical="center"/>
    </xf>
    <xf numFmtId="177" fontId="4" fillId="0" borderId="82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indent="4"/>
    </xf>
    <xf numFmtId="0" fontId="4" fillId="0" borderId="37" xfId="0" applyFont="1" applyBorder="1" applyAlignment="1">
      <alignment horizontal="distributed" vertical="center" indent="4"/>
    </xf>
    <xf numFmtId="0" fontId="4" fillId="0" borderId="16" xfId="0" applyFont="1" applyBorder="1" applyAlignment="1">
      <alignment horizontal="distributed" vertical="center" indent="4"/>
    </xf>
    <xf numFmtId="0" fontId="4" fillId="0" borderId="15" xfId="0" applyFont="1" applyBorder="1" applyAlignment="1">
      <alignment horizontal="distributed" vertical="center" indent="4"/>
    </xf>
    <xf numFmtId="0" fontId="4" fillId="0" borderId="34" xfId="0" applyFont="1" applyBorder="1" applyAlignment="1">
      <alignment horizontal="distributed" vertical="center" indent="4"/>
    </xf>
    <xf numFmtId="0" fontId="4" fillId="0" borderId="17" xfId="0" applyFont="1" applyBorder="1" applyAlignment="1">
      <alignment horizontal="distributed" vertical="center" indent="4"/>
    </xf>
    <xf numFmtId="38" fontId="4" fillId="0" borderId="41" xfId="49" applyFont="1" applyBorder="1" applyAlignment="1">
      <alignment horizontal="center" vertical="center"/>
    </xf>
    <xf numFmtId="38" fontId="4" fillId="0" borderId="70" xfId="49" applyFont="1" applyBorder="1" applyAlignment="1">
      <alignment horizontal="center" vertical="center"/>
    </xf>
    <xf numFmtId="38" fontId="4" fillId="0" borderId="31" xfId="49" applyFont="1" applyBorder="1" applyAlignment="1">
      <alignment horizontal="center" vertical="center"/>
    </xf>
    <xf numFmtId="38" fontId="4" fillId="0" borderId="54" xfId="49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center" vertical="center" shrinkToFit="1"/>
    </xf>
    <xf numFmtId="177" fontId="4" fillId="0" borderId="56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7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/>
    </xf>
    <xf numFmtId="0" fontId="17" fillId="0" borderId="48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178" fontId="39" fillId="0" borderId="42" xfId="49" applyNumberFormat="1" applyFont="1" applyFill="1" applyBorder="1" applyAlignment="1">
      <alignment horizontal="right" vertical="center"/>
    </xf>
    <xf numFmtId="0" fontId="42" fillId="0" borderId="47" xfId="0" applyFont="1" applyBorder="1" applyAlignment="1">
      <alignment vertical="center"/>
    </xf>
    <xf numFmtId="0" fontId="8" fillId="0" borderId="46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5"/>
  <sheetViews>
    <sheetView view="pageBreakPreview" zoomScale="70" zoomScaleSheetLayoutView="70" workbookViewId="0" topLeftCell="A1">
      <selection activeCell="A24" sqref="A24:X24"/>
    </sheetView>
  </sheetViews>
  <sheetFormatPr defaultColWidth="9.00390625" defaultRowHeight="13.5"/>
  <cols>
    <col min="1" max="1" width="3.50390625" style="77" customWidth="1"/>
    <col min="2" max="2" width="3.75390625" style="77" customWidth="1"/>
    <col min="3" max="3" width="13.50390625" style="78" customWidth="1"/>
    <col min="4" max="4" width="15.00390625" style="77" customWidth="1"/>
    <col min="5" max="6" width="11.375" style="77" hidden="1" customWidth="1"/>
    <col min="7" max="7" width="15.00390625" style="6" customWidth="1"/>
    <col min="8" max="8" width="15.00390625" style="77" customWidth="1"/>
    <col min="9" max="9" width="18.875" style="77" customWidth="1"/>
    <col min="10" max="10" width="13.875" style="77" hidden="1" customWidth="1"/>
    <col min="11" max="11" width="16.50390625" style="77" hidden="1" customWidth="1"/>
    <col min="12" max="12" width="18.875" style="6" customWidth="1"/>
    <col min="13" max="13" width="15.625" style="12" customWidth="1"/>
    <col min="14" max="15" width="14.625" style="77" customWidth="1"/>
    <col min="16" max="17" width="11.25390625" style="77" hidden="1" customWidth="1"/>
    <col min="18" max="18" width="14.625" style="6" customWidth="1"/>
    <col min="19" max="20" width="14.625" style="77" customWidth="1"/>
    <col min="21" max="21" width="14.50390625" style="77" hidden="1" customWidth="1"/>
    <col min="22" max="22" width="14.625" style="77" hidden="1" customWidth="1"/>
    <col min="23" max="23" width="14.625" style="6" customWidth="1"/>
    <col min="24" max="24" width="14.625" style="77" customWidth="1"/>
    <col min="25" max="16384" width="9.00390625" style="77" customWidth="1"/>
  </cols>
  <sheetData>
    <row r="1" spans="1:24" s="79" customFormat="1" ht="54.75" customHeight="1">
      <c r="A1" s="97" t="s">
        <v>184</v>
      </c>
      <c r="C1" s="80"/>
      <c r="G1" s="81"/>
      <c r="L1" s="81"/>
      <c r="M1" s="12"/>
      <c r="R1" s="81"/>
      <c r="W1" s="81"/>
      <c r="X1" s="99"/>
    </row>
    <row r="2" spans="1:24" s="83" customFormat="1" ht="54.75" customHeight="1" thickBot="1">
      <c r="A2" s="102"/>
      <c r="B2" s="103" t="s">
        <v>64</v>
      </c>
      <c r="C2" s="86"/>
      <c r="D2" s="86"/>
      <c r="E2" s="86"/>
      <c r="F2" s="88"/>
      <c r="G2" s="86"/>
      <c r="H2" s="86"/>
      <c r="I2" s="86"/>
      <c r="J2" s="86"/>
      <c r="K2" s="88"/>
      <c r="L2" s="86"/>
      <c r="N2" s="86"/>
      <c r="O2" s="86"/>
      <c r="P2" s="86"/>
      <c r="Q2" s="88"/>
      <c r="R2" s="86"/>
      <c r="S2" s="86"/>
      <c r="T2" s="86"/>
      <c r="U2" s="86"/>
      <c r="V2" s="88"/>
      <c r="W2" s="86"/>
      <c r="X2" s="101"/>
    </row>
    <row r="3" spans="1:24" s="83" customFormat="1" ht="28.5" customHeight="1">
      <c r="A3" s="419" t="s">
        <v>65</v>
      </c>
      <c r="B3" s="420"/>
      <c r="C3" s="421"/>
      <c r="D3" s="425" t="s">
        <v>142</v>
      </c>
      <c r="E3" s="426"/>
      <c r="F3" s="426"/>
      <c r="G3" s="426"/>
      <c r="H3" s="427"/>
      <c r="I3" s="79"/>
      <c r="J3" s="123"/>
      <c r="K3" s="123"/>
      <c r="L3" s="123"/>
      <c r="M3" s="124"/>
      <c r="N3" s="409" t="s">
        <v>157</v>
      </c>
      <c r="O3" s="409"/>
      <c r="P3" s="409"/>
      <c r="Q3" s="409"/>
      <c r="R3" s="409"/>
      <c r="S3" s="409"/>
      <c r="T3" s="409"/>
      <c r="U3" s="409"/>
      <c r="V3" s="409"/>
      <c r="W3" s="409"/>
      <c r="X3" s="410"/>
    </row>
    <row r="4" spans="1:24" s="83" customFormat="1" ht="28.5" customHeight="1">
      <c r="A4" s="422"/>
      <c r="B4" s="423"/>
      <c r="C4" s="424"/>
      <c r="D4" s="428"/>
      <c r="E4" s="429"/>
      <c r="F4" s="429"/>
      <c r="G4" s="429"/>
      <c r="H4" s="430"/>
      <c r="I4" s="416" t="s">
        <v>143</v>
      </c>
      <c r="J4" s="417"/>
      <c r="K4" s="417"/>
      <c r="L4" s="418"/>
      <c r="M4" s="125"/>
      <c r="N4" s="171"/>
      <c r="O4" s="414" t="s">
        <v>144</v>
      </c>
      <c r="P4" s="414"/>
      <c r="Q4" s="414"/>
      <c r="R4" s="414"/>
      <c r="S4" s="414"/>
      <c r="T4" s="414" t="s">
        <v>145</v>
      </c>
      <c r="U4" s="414"/>
      <c r="V4" s="414"/>
      <c r="W4" s="414"/>
      <c r="X4" s="415"/>
    </row>
    <row r="5" spans="1:24" s="83" customFormat="1" ht="52.5" customHeight="1" thickBot="1">
      <c r="A5" s="422"/>
      <c r="B5" s="423"/>
      <c r="C5" s="424"/>
      <c r="D5" s="127" t="s">
        <v>66</v>
      </c>
      <c r="E5" s="174" t="s">
        <v>67</v>
      </c>
      <c r="F5" s="175"/>
      <c r="G5" s="130" t="s">
        <v>60</v>
      </c>
      <c r="H5" s="127" t="s">
        <v>68</v>
      </c>
      <c r="I5" s="127" t="s">
        <v>66</v>
      </c>
      <c r="J5" s="174" t="s">
        <v>67</v>
      </c>
      <c r="K5" s="175"/>
      <c r="L5" s="130" t="s">
        <v>60</v>
      </c>
      <c r="M5" s="126"/>
      <c r="N5" s="127" t="s">
        <v>68</v>
      </c>
      <c r="O5" s="127" t="s">
        <v>66</v>
      </c>
      <c r="P5" s="174" t="s">
        <v>67</v>
      </c>
      <c r="Q5" s="175"/>
      <c r="R5" s="130" t="s">
        <v>60</v>
      </c>
      <c r="S5" s="127" t="s">
        <v>68</v>
      </c>
      <c r="T5" s="127" t="s">
        <v>66</v>
      </c>
      <c r="U5" s="128" t="s">
        <v>67</v>
      </c>
      <c r="V5" s="129"/>
      <c r="W5" s="130" t="s">
        <v>60</v>
      </c>
      <c r="X5" s="131" t="s">
        <v>68</v>
      </c>
    </row>
    <row r="6" spans="1:24" s="83" customFormat="1" ht="13.5" customHeight="1">
      <c r="A6" s="432" t="s">
        <v>69</v>
      </c>
      <c r="B6" s="435" t="s">
        <v>141</v>
      </c>
      <c r="C6" s="398" t="s">
        <v>70</v>
      </c>
      <c r="D6" s="271" t="s">
        <v>86</v>
      </c>
      <c r="E6" s="272" t="s">
        <v>86</v>
      </c>
      <c r="F6" s="272" t="s">
        <v>86</v>
      </c>
      <c r="G6" s="273" t="s">
        <v>86</v>
      </c>
      <c r="H6" s="271" t="s">
        <v>86</v>
      </c>
      <c r="I6" s="271" t="s">
        <v>86</v>
      </c>
      <c r="J6" s="272" t="s">
        <v>86</v>
      </c>
      <c r="K6" s="272" t="s">
        <v>86</v>
      </c>
      <c r="L6" s="273" t="s">
        <v>86</v>
      </c>
      <c r="M6" s="274"/>
      <c r="N6" s="271" t="s">
        <v>86</v>
      </c>
      <c r="O6" s="271" t="s">
        <v>86</v>
      </c>
      <c r="P6" s="272" t="s">
        <v>86</v>
      </c>
      <c r="Q6" s="272" t="s">
        <v>86</v>
      </c>
      <c r="R6" s="273" t="s">
        <v>86</v>
      </c>
      <c r="S6" s="271" t="s">
        <v>86</v>
      </c>
      <c r="T6" s="271" t="s">
        <v>86</v>
      </c>
      <c r="U6" s="271" t="s">
        <v>86</v>
      </c>
      <c r="V6" s="271" t="s">
        <v>86</v>
      </c>
      <c r="W6" s="273" t="s">
        <v>86</v>
      </c>
      <c r="X6" s="275" t="s">
        <v>86</v>
      </c>
    </row>
    <row r="7" spans="1:24" s="83" customFormat="1" ht="35.25" customHeight="1">
      <c r="A7" s="433"/>
      <c r="B7" s="400"/>
      <c r="C7" s="399"/>
      <c r="D7" s="238">
        <v>24304.15</v>
      </c>
      <c r="E7" s="239">
        <v>0</v>
      </c>
      <c r="F7" s="239">
        <v>0</v>
      </c>
      <c r="G7" s="240" t="s">
        <v>158</v>
      </c>
      <c r="H7" s="238">
        <v>24304.15</v>
      </c>
      <c r="I7" s="240" t="s">
        <v>158</v>
      </c>
      <c r="J7" s="240">
        <v>0</v>
      </c>
      <c r="K7" s="240">
        <v>0</v>
      </c>
      <c r="L7" s="240" t="s">
        <v>158</v>
      </c>
      <c r="M7" s="241"/>
      <c r="N7" s="240" t="s">
        <v>158</v>
      </c>
      <c r="O7" s="242">
        <v>86147.89</v>
      </c>
      <c r="P7" s="239">
        <v>0</v>
      </c>
      <c r="Q7" s="239">
        <v>0</v>
      </c>
      <c r="R7" s="240">
        <v>615.32</v>
      </c>
      <c r="S7" s="238">
        <v>86763.21</v>
      </c>
      <c r="T7" s="238">
        <v>86147.89</v>
      </c>
      <c r="U7" s="238">
        <v>0</v>
      </c>
      <c r="V7" s="238">
        <v>0</v>
      </c>
      <c r="W7" s="240">
        <v>615.32</v>
      </c>
      <c r="X7" s="243">
        <v>86763.21</v>
      </c>
    </row>
    <row r="8" spans="1:24" s="83" customFormat="1" ht="36" customHeight="1">
      <c r="A8" s="433"/>
      <c r="B8" s="400"/>
      <c r="C8" s="110" t="s">
        <v>72</v>
      </c>
      <c r="D8" s="244">
        <v>54233.22</v>
      </c>
      <c r="E8" s="245">
        <v>12047.88</v>
      </c>
      <c r="F8" s="245">
        <v>9306.52</v>
      </c>
      <c r="G8" s="246">
        <v>272.23</v>
      </c>
      <c r="H8" s="244">
        <v>54505.45</v>
      </c>
      <c r="I8" s="244">
        <v>638.79</v>
      </c>
      <c r="J8" s="245">
        <v>0</v>
      </c>
      <c r="K8" s="245">
        <v>0</v>
      </c>
      <c r="L8" s="240">
        <v>-42.18</v>
      </c>
      <c r="M8" s="241"/>
      <c r="N8" s="244">
        <v>596.61</v>
      </c>
      <c r="O8" s="247">
        <v>42392.8</v>
      </c>
      <c r="P8" s="245">
        <v>11897.26</v>
      </c>
      <c r="Q8" s="245">
        <v>11583.56</v>
      </c>
      <c r="R8" s="246">
        <v>-1467.12</v>
      </c>
      <c r="S8" s="244">
        <v>40925.68</v>
      </c>
      <c r="T8" s="244">
        <v>43031.59</v>
      </c>
      <c r="U8" s="244">
        <v>11897.26</v>
      </c>
      <c r="V8" s="244">
        <v>11583.56</v>
      </c>
      <c r="W8" s="246">
        <v>-1509.3</v>
      </c>
      <c r="X8" s="248">
        <v>41522.29</v>
      </c>
    </row>
    <row r="9" spans="1:24" s="83" customFormat="1" ht="36" customHeight="1">
      <c r="A9" s="433"/>
      <c r="B9" s="400"/>
      <c r="C9" s="110" t="s">
        <v>73</v>
      </c>
      <c r="D9" s="244">
        <v>551337.41</v>
      </c>
      <c r="E9" s="245">
        <v>9833.95</v>
      </c>
      <c r="F9" s="245">
        <v>14278.2</v>
      </c>
      <c r="G9" s="246">
        <v>11001.72</v>
      </c>
      <c r="H9" s="244">
        <v>562339.13</v>
      </c>
      <c r="I9" s="244">
        <v>1822.8200000000002</v>
      </c>
      <c r="J9" s="245">
        <v>0</v>
      </c>
      <c r="K9" s="245">
        <v>0</v>
      </c>
      <c r="L9" s="240">
        <v>531.84</v>
      </c>
      <c r="M9" s="241"/>
      <c r="N9" s="244">
        <v>2354.66</v>
      </c>
      <c r="O9" s="247">
        <v>114479.21</v>
      </c>
      <c r="P9" s="245">
        <v>695.86</v>
      </c>
      <c r="Q9" s="245">
        <v>851.13</v>
      </c>
      <c r="R9" s="246">
        <v>-3299.2</v>
      </c>
      <c r="S9" s="244">
        <v>111180.01</v>
      </c>
      <c r="T9" s="244">
        <v>116302.03</v>
      </c>
      <c r="U9" s="244">
        <v>695.86</v>
      </c>
      <c r="V9" s="244">
        <v>851.13</v>
      </c>
      <c r="W9" s="246">
        <v>-2767.36</v>
      </c>
      <c r="X9" s="248">
        <v>113534.67</v>
      </c>
    </row>
    <row r="10" spans="1:24" s="83" customFormat="1" ht="36" customHeight="1">
      <c r="A10" s="433"/>
      <c r="B10" s="400"/>
      <c r="C10" s="110" t="s">
        <v>74</v>
      </c>
      <c r="D10" s="244">
        <v>629874.78</v>
      </c>
      <c r="E10" s="245">
        <v>21881.83</v>
      </c>
      <c r="F10" s="245">
        <v>23584.72</v>
      </c>
      <c r="G10" s="246">
        <v>11273.95</v>
      </c>
      <c r="H10" s="244">
        <v>641148.73</v>
      </c>
      <c r="I10" s="244">
        <v>2461.61</v>
      </c>
      <c r="J10" s="245">
        <v>0</v>
      </c>
      <c r="K10" s="245">
        <v>0</v>
      </c>
      <c r="L10" s="240">
        <v>489.66</v>
      </c>
      <c r="M10" s="241"/>
      <c r="N10" s="244">
        <v>2951.27</v>
      </c>
      <c r="O10" s="247">
        <v>243019.9</v>
      </c>
      <c r="P10" s="245">
        <v>12593.12</v>
      </c>
      <c r="Q10" s="245">
        <v>12434.689999999999</v>
      </c>
      <c r="R10" s="246">
        <v>-4151</v>
      </c>
      <c r="S10" s="244">
        <v>238868.9</v>
      </c>
      <c r="T10" s="244">
        <v>245481.51</v>
      </c>
      <c r="U10" s="244">
        <v>12593.12</v>
      </c>
      <c r="V10" s="244">
        <v>12434.689999999999</v>
      </c>
      <c r="W10" s="246">
        <v>-3661.34</v>
      </c>
      <c r="X10" s="248">
        <v>241820.17</v>
      </c>
    </row>
    <row r="11" spans="1:24" s="83" customFormat="1" ht="36" customHeight="1">
      <c r="A11" s="433"/>
      <c r="B11" s="400" t="s">
        <v>75</v>
      </c>
      <c r="C11" s="110" t="s">
        <v>76</v>
      </c>
      <c r="D11" s="244">
        <v>2208322.27</v>
      </c>
      <c r="E11" s="245">
        <v>376.3</v>
      </c>
      <c r="F11" s="245">
        <v>0</v>
      </c>
      <c r="G11" s="246">
        <v>-23854.62</v>
      </c>
      <c r="H11" s="244">
        <v>2184467.65</v>
      </c>
      <c r="I11" s="244">
        <v>4661.08</v>
      </c>
      <c r="J11" s="245">
        <v>0</v>
      </c>
      <c r="K11" s="245">
        <v>0</v>
      </c>
      <c r="L11" s="240">
        <v>-1062.03</v>
      </c>
      <c r="M11" s="241"/>
      <c r="N11" s="244">
        <v>3599.05</v>
      </c>
      <c r="O11" s="247">
        <v>902783.07</v>
      </c>
      <c r="P11" s="245">
        <v>4.29</v>
      </c>
      <c r="Q11" s="245">
        <v>0</v>
      </c>
      <c r="R11" s="246">
        <v>-10841.53</v>
      </c>
      <c r="S11" s="244">
        <v>891941.54</v>
      </c>
      <c r="T11" s="244">
        <v>907444.15</v>
      </c>
      <c r="U11" s="244">
        <v>4.29</v>
      </c>
      <c r="V11" s="244">
        <v>0</v>
      </c>
      <c r="W11" s="246">
        <v>-11903.56</v>
      </c>
      <c r="X11" s="248">
        <v>895540.59</v>
      </c>
    </row>
    <row r="12" spans="1:24" s="83" customFormat="1" ht="36" customHeight="1">
      <c r="A12" s="433"/>
      <c r="B12" s="400"/>
      <c r="C12" s="110" t="s">
        <v>77</v>
      </c>
      <c r="D12" s="244">
        <v>596085.96</v>
      </c>
      <c r="E12" s="245">
        <v>0</v>
      </c>
      <c r="F12" s="245">
        <v>919.2</v>
      </c>
      <c r="G12" s="246">
        <v>-4395.89</v>
      </c>
      <c r="H12" s="244">
        <v>591690.07</v>
      </c>
      <c r="I12" s="244">
        <v>2768.74</v>
      </c>
      <c r="J12" s="245">
        <v>0</v>
      </c>
      <c r="K12" s="245">
        <v>36.36</v>
      </c>
      <c r="L12" s="246">
        <v>-232.71</v>
      </c>
      <c r="M12" s="241"/>
      <c r="N12" s="244">
        <v>2536.03</v>
      </c>
      <c r="O12" s="247">
        <v>455959.6</v>
      </c>
      <c r="P12" s="245">
        <v>0</v>
      </c>
      <c r="Q12" s="245">
        <v>3736.23</v>
      </c>
      <c r="R12" s="246">
        <v>-3857.65</v>
      </c>
      <c r="S12" s="244">
        <v>452101.95</v>
      </c>
      <c r="T12" s="244">
        <v>458728.34</v>
      </c>
      <c r="U12" s="244">
        <v>0</v>
      </c>
      <c r="V12" s="244">
        <v>3772.59</v>
      </c>
      <c r="W12" s="246">
        <v>-4090.36</v>
      </c>
      <c r="X12" s="248">
        <v>454637.98</v>
      </c>
    </row>
    <row r="13" spans="1:24" s="83" customFormat="1" ht="36" customHeight="1">
      <c r="A13" s="433"/>
      <c r="B13" s="400"/>
      <c r="C13" s="110" t="s">
        <v>78</v>
      </c>
      <c r="D13" s="244">
        <v>2248516.58</v>
      </c>
      <c r="E13" s="245">
        <v>9550.19</v>
      </c>
      <c r="F13" s="245">
        <v>37.9</v>
      </c>
      <c r="G13" s="246">
        <v>14678.58</v>
      </c>
      <c r="H13" s="244">
        <v>2263195.16</v>
      </c>
      <c r="I13" s="244">
        <v>2989.02</v>
      </c>
      <c r="J13" s="245">
        <v>23.52</v>
      </c>
      <c r="K13" s="245">
        <v>0</v>
      </c>
      <c r="L13" s="246">
        <v>7.81</v>
      </c>
      <c r="M13" s="241"/>
      <c r="N13" s="244">
        <v>2996.83</v>
      </c>
      <c r="O13" s="247">
        <v>25292.91</v>
      </c>
      <c r="P13" s="245">
        <v>266.03</v>
      </c>
      <c r="Q13" s="245">
        <v>56.55</v>
      </c>
      <c r="R13" s="246">
        <v>-151.19</v>
      </c>
      <c r="S13" s="244">
        <v>25141.72</v>
      </c>
      <c r="T13" s="244">
        <v>28281.93</v>
      </c>
      <c r="U13" s="244">
        <v>289.54999999999995</v>
      </c>
      <c r="V13" s="244">
        <v>56.55</v>
      </c>
      <c r="W13" s="246">
        <v>-143.38</v>
      </c>
      <c r="X13" s="248">
        <v>28138.55</v>
      </c>
    </row>
    <row r="14" spans="1:24" s="83" customFormat="1" ht="36" customHeight="1">
      <c r="A14" s="433"/>
      <c r="B14" s="400"/>
      <c r="C14" s="110" t="s">
        <v>73</v>
      </c>
      <c r="D14" s="244">
        <v>2484263.66</v>
      </c>
      <c r="E14" s="245">
        <v>44775.32</v>
      </c>
      <c r="F14" s="245">
        <v>56575.97</v>
      </c>
      <c r="G14" s="246">
        <v>29132.47</v>
      </c>
      <c r="H14" s="244">
        <v>2513396.13</v>
      </c>
      <c r="I14" s="244">
        <v>23118.02</v>
      </c>
      <c r="J14" s="245">
        <v>683.96</v>
      </c>
      <c r="K14" s="245">
        <v>46.03</v>
      </c>
      <c r="L14" s="240">
        <v>1113.87</v>
      </c>
      <c r="M14" s="241"/>
      <c r="N14" s="244">
        <v>24231.89</v>
      </c>
      <c r="O14" s="247">
        <v>567268.53</v>
      </c>
      <c r="P14" s="245">
        <v>3001.4</v>
      </c>
      <c r="Q14" s="245">
        <v>1633.62</v>
      </c>
      <c r="R14" s="246">
        <v>9628.12</v>
      </c>
      <c r="S14" s="244">
        <v>576896.65</v>
      </c>
      <c r="T14" s="244">
        <v>590386.55</v>
      </c>
      <c r="U14" s="244">
        <v>3685.36</v>
      </c>
      <c r="V14" s="244">
        <v>1679.6499999999999</v>
      </c>
      <c r="W14" s="246">
        <v>10741.99</v>
      </c>
      <c r="X14" s="248">
        <v>601128.54</v>
      </c>
    </row>
    <row r="15" spans="1:24" s="83" customFormat="1" ht="36" customHeight="1" thickBot="1">
      <c r="A15" s="433"/>
      <c r="B15" s="401"/>
      <c r="C15" s="111" t="s">
        <v>74</v>
      </c>
      <c r="D15" s="249">
        <v>7537188.47</v>
      </c>
      <c r="E15" s="250">
        <v>54701.81</v>
      </c>
      <c r="F15" s="250">
        <v>57533.07</v>
      </c>
      <c r="G15" s="251">
        <v>15560.54</v>
      </c>
      <c r="H15" s="249">
        <v>7552749.01</v>
      </c>
      <c r="I15" s="249">
        <v>33536.86</v>
      </c>
      <c r="J15" s="250">
        <v>707.48</v>
      </c>
      <c r="K15" s="250">
        <v>82.39</v>
      </c>
      <c r="L15" s="251">
        <v>-173.06</v>
      </c>
      <c r="M15" s="241"/>
      <c r="N15" s="249">
        <v>33363.8</v>
      </c>
      <c r="O15" s="252">
        <v>1951304.11</v>
      </c>
      <c r="P15" s="250">
        <v>3271.7200000000003</v>
      </c>
      <c r="Q15" s="250">
        <v>5426.4</v>
      </c>
      <c r="R15" s="251">
        <v>-5222.25</v>
      </c>
      <c r="S15" s="249">
        <v>1946081.86</v>
      </c>
      <c r="T15" s="249">
        <v>1984840.97</v>
      </c>
      <c r="U15" s="249">
        <v>3979.2000000000003</v>
      </c>
      <c r="V15" s="249">
        <v>5508.79</v>
      </c>
      <c r="W15" s="251">
        <v>-5395.31</v>
      </c>
      <c r="X15" s="253">
        <v>1979445.66</v>
      </c>
    </row>
    <row r="16" spans="1:24" s="83" customFormat="1" ht="36" customHeight="1" thickBot="1">
      <c r="A16" s="434"/>
      <c r="B16" s="402" t="s">
        <v>79</v>
      </c>
      <c r="C16" s="402"/>
      <c r="D16" s="254">
        <v>8167063.25</v>
      </c>
      <c r="E16" s="255">
        <v>76583.64</v>
      </c>
      <c r="F16" s="256">
        <v>81117.79000000001</v>
      </c>
      <c r="G16" s="257">
        <v>26834.49</v>
      </c>
      <c r="H16" s="254">
        <v>8193897.74</v>
      </c>
      <c r="I16" s="254">
        <v>35998.47</v>
      </c>
      <c r="J16" s="256">
        <v>707.48</v>
      </c>
      <c r="K16" s="256">
        <v>82.39</v>
      </c>
      <c r="L16" s="257">
        <v>316.6</v>
      </c>
      <c r="M16" s="258"/>
      <c r="N16" s="254">
        <v>36315.07</v>
      </c>
      <c r="O16" s="259">
        <v>2194324.01</v>
      </c>
      <c r="P16" s="256">
        <v>15864.84</v>
      </c>
      <c r="Q16" s="256">
        <v>17861.089999999997</v>
      </c>
      <c r="R16" s="257">
        <v>-9373.25</v>
      </c>
      <c r="S16" s="254">
        <v>2184950.76</v>
      </c>
      <c r="T16" s="254">
        <v>2230322.48</v>
      </c>
      <c r="U16" s="254">
        <v>16572.32</v>
      </c>
      <c r="V16" s="254">
        <v>17943.479999999996</v>
      </c>
      <c r="W16" s="257">
        <v>-9056.65</v>
      </c>
      <c r="X16" s="260">
        <v>2221265.83</v>
      </c>
    </row>
    <row r="17" spans="1:24" s="83" customFormat="1" ht="36" customHeight="1">
      <c r="A17" s="403" t="s">
        <v>80</v>
      </c>
      <c r="B17" s="404"/>
      <c r="C17" s="106" t="s">
        <v>81</v>
      </c>
      <c r="D17" s="261">
        <v>59645.48</v>
      </c>
      <c r="E17" s="262">
        <v>0</v>
      </c>
      <c r="F17" s="263">
        <v>0</v>
      </c>
      <c r="G17" s="240" t="s">
        <v>158</v>
      </c>
      <c r="H17" s="261">
        <v>59645.48</v>
      </c>
      <c r="I17" s="240" t="s">
        <v>158</v>
      </c>
      <c r="J17" s="240">
        <v>0</v>
      </c>
      <c r="K17" s="240">
        <v>0</v>
      </c>
      <c r="L17" s="240" t="s">
        <v>158</v>
      </c>
      <c r="M17" s="241"/>
      <c r="N17" s="240" t="s">
        <v>158</v>
      </c>
      <c r="O17" s="264">
        <v>38505.13</v>
      </c>
      <c r="P17" s="263">
        <v>0</v>
      </c>
      <c r="Q17" s="263">
        <v>0</v>
      </c>
      <c r="R17" s="240" t="s">
        <v>158</v>
      </c>
      <c r="S17" s="261">
        <v>38505.13</v>
      </c>
      <c r="T17" s="261">
        <v>38505.13</v>
      </c>
      <c r="U17" s="261">
        <v>0</v>
      </c>
      <c r="V17" s="261">
        <v>0</v>
      </c>
      <c r="W17" s="240" t="s">
        <v>158</v>
      </c>
      <c r="X17" s="265">
        <v>38505.13</v>
      </c>
    </row>
    <row r="18" spans="1:24" s="83" customFormat="1" ht="36" customHeight="1">
      <c r="A18" s="405"/>
      <c r="B18" s="406"/>
      <c r="C18" s="107" t="s">
        <v>82</v>
      </c>
      <c r="D18" s="244">
        <v>20726206.14</v>
      </c>
      <c r="E18" s="266">
        <v>0</v>
      </c>
      <c r="F18" s="245">
        <v>0</v>
      </c>
      <c r="G18" s="240">
        <v>131.73</v>
      </c>
      <c r="H18" s="244">
        <v>20726337.87</v>
      </c>
      <c r="I18" s="240" t="s">
        <v>158</v>
      </c>
      <c r="J18" s="240">
        <v>0</v>
      </c>
      <c r="K18" s="240">
        <v>0</v>
      </c>
      <c r="L18" s="240" t="s">
        <v>158</v>
      </c>
      <c r="M18" s="241"/>
      <c r="N18" s="240" t="s">
        <v>158</v>
      </c>
      <c r="O18" s="240" t="s">
        <v>158</v>
      </c>
      <c r="P18" s="240" t="s">
        <v>158</v>
      </c>
      <c r="Q18" s="240" t="s">
        <v>158</v>
      </c>
      <c r="R18" s="240" t="s">
        <v>158</v>
      </c>
      <c r="S18" s="240" t="s">
        <v>158</v>
      </c>
      <c r="T18" s="240" t="s">
        <v>158</v>
      </c>
      <c r="U18" s="240" t="s">
        <v>158</v>
      </c>
      <c r="V18" s="240" t="s">
        <v>158</v>
      </c>
      <c r="W18" s="240" t="s">
        <v>158</v>
      </c>
      <c r="X18" s="277" t="s">
        <v>244</v>
      </c>
    </row>
    <row r="19" spans="1:24" s="83" customFormat="1" ht="36" customHeight="1">
      <c r="A19" s="405"/>
      <c r="B19" s="406"/>
      <c r="C19" s="107" t="s">
        <v>83</v>
      </c>
      <c r="D19" s="244">
        <v>232946.17</v>
      </c>
      <c r="E19" s="266">
        <v>11409.7</v>
      </c>
      <c r="F19" s="245">
        <v>737.34</v>
      </c>
      <c r="G19" s="246">
        <v>-6129.77</v>
      </c>
      <c r="H19" s="244">
        <v>226816.4</v>
      </c>
      <c r="I19" s="244">
        <v>2062.94</v>
      </c>
      <c r="J19" s="245">
        <v>0</v>
      </c>
      <c r="K19" s="245">
        <v>0</v>
      </c>
      <c r="L19" s="240">
        <v>-28.51</v>
      </c>
      <c r="M19" s="241"/>
      <c r="N19" s="244">
        <v>2034.43</v>
      </c>
      <c r="O19" s="247">
        <v>9595.5</v>
      </c>
      <c r="P19" s="245">
        <v>0</v>
      </c>
      <c r="Q19" s="245">
        <v>32</v>
      </c>
      <c r="R19" s="240">
        <v>-54.65</v>
      </c>
      <c r="S19" s="244">
        <v>9540.85</v>
      </c>
      <c r="T19" s="244">
        <v>11658.44</v>
      </c>
      <c r="U19" s="244">
        <v>0</v>
      </c>
      <c r="V19" s="244">
        <v>32</v>
      </c>
      <c r="W19" s="240">
        <v>-83.16</v>
      </c>
      <c r="X19" s="248">
        <v>11575.28</v>
      </c>
    </row>
    <row r="20" spans="1:24" s="83" customFormat="1" ht="36" customHeight="1" thickBot="1">
      <c r="A20" s="405"/>
      <c r="B20" s="406"/>
      <c r="C20" s="108" t="s">
        <v>73</v>
      </c>
      <c r="D20" s="249">
        <v>576643.22</v>
      </c>
      <c r="E20" s="267">
        <v>33783.58</v>
      </c>
      <c r="F20" s="250">
        <v>36746.33</v>
      </c>
      <c r="G20" s="251">
        <v>-10649.52</v>
      </c>
      <c r="H20" s="249">
        <v>565993.7</v>
      </c>
      <c r="I20" s="249">
        <v>863.85</v>
      </c>
      <c r="J20" s="250">
        <v>36.36</v>
      </c>
      <c r="K20" s="250">
        <v>142.14</v>
      </c>
      <c r="L20" s="268">
        <v>28.19</v>
      </c>
      <c r="M20" s="241"/>
      <c r="N20" s="249">
        <v>892.04</v>
      </c>
      <c r="O20" s="252">
        <v>7087.94</v>
      </c>
      <c r="P20" s="250">
        <v>4795.06</v>
      </c>
      <c r="Q20" s="250">
        <v>4742.47</v>
      </c>
      <c r="R20" s="251">
        <v>-1287.31</v>
      </c>
      <c r="S20" s="249">
        <v>5800.63</v>
      </c>
      <c r="T20" s="249">
        <v>7951.79</v>
      </c>
      <c r="U20" s="249">
        <v>4831.42</v>
      </c>
      <c r="V20" s="249">
        <v>4884.610000000001</v>
      </c>
      <c r="W20" s="251">
        <v>-1259.12</v>
      </c>
      <c r="X20" s="253">
        <v>6692.67</v>
      </c>
    </row>
    <row r="21" spans="1:24" s="83" customFormat="1" ht="36" customHeight="1" thickBot="1">
      <c r="A21" s="407"/>
      <c r="B21" s="408"/>
      <c r="C21" s="109" t="s">
        <v>84</v>
      </c>
      <c r="D21" s="254">
        <v>21595441.01</v>
      </c>
      <c r="E21" s="255">
        <v>45193.28</v>
      </c>
      <c r="F21" s="256">
        <v>37483.67</v>
      </c>
      <c r="G21" s="257">
        <v>-16647.56</v>
      </c>
      <c r="H21" s="254">
        <v>21578793.45</v>
      </c>
      <c r="I21" s="254">
        <v>2926.79</v>
      </c>
      <c r="J21" s="256">
        <v>36.36</v>
      </c>
      <c r="K21" s="256">
        <v>142.14</v>
      </c>
      <c r="L21" s="269">
        <v>-0.32</v>
      </c>
      <c r="M21" s="258"/>
      <c r="N21" s="254">
        <v>2926.47</v>
      </c>
      <c r="O21" s="259">
        <v>55188.57</v>
      </c>
      <c r="P21" s="256">
        <v>4795.06</v>
      </c>
      <c r="Q21" s="256">
        <v>4774.47</v>
      </c>
      <c r="R21" s="257">
        <v>-1341.96</v>
      </c>
      <c r="S21" s="254">
        <v>53846.61</v>
      </c>
      <c r="T21" s="254">
        <v>58115.36</v>
      </c>
      <c r="U21" s="254">
        <v>4831.42</v>
      </c>
      <c r="V21" s="254">
        <v>4916.610000000001</v>
      </c>
      <c r="W21" s="257">
        <v>-1342.28</v>
      </c>
      <c r="X21" s="260">
        <v>56773.08</v>
      </c>
    </row>
    <row r="22" spans="1:24" s="83" customFormat="1" ht="36" customHeight="1" thickBot="1">
      <c r="A22" s="431" t="s">
        <v>85</v>
      </c>
      <c r="B22" s="402"/>
      <c r="C22" s="402"/>
      <c r="D22" s="254">
        <v>29762504.26</v>
      </c>
      <c r="E22" s="255">
        <v>121776.92</v>
      </c>
      <c r="F22" s="255">
        <v>118601.46</v>
      </c>
      <c r="G22" s="257">
        <v>10186.93</v>
      </c>
      <c r="H22" s="254">
        <v>29772691.19</v>
      </c>
      <c r="I22" s="254">
        <v>38925.26</v>
      </c>
      <c r="J22" s="256">
        <v>743.84</v>
      </c>
      <c r="K22" s="256">
        <v>224.52999999999997</v>
      </c>
      <c r="L22" s="257">
        <v>316.28</v>
      </c>
      <c r="M22" s="270"/>
      <c r="N22" s="254">
        <v>39241.54</v>
      </c>
      <c r="O22" s="259">
        <v>2249512.58</v>
      </c>
      <c r="P22" s="256">
        <v>20659.9</v>
      </c>
      <c r="Q22" s="256">
        <v>22635.559999999998</v>
      </c>
      <c r="R22" s="257">
        <v>-10715.21</v>
      </c>
      <c r="S22" s="254">
        <v>2238797.37</v>
      </c>
      <c r="T22" s="254">
        <v>2288437.84</v>
      </c>
      <c r="U22" s="254">
        <v>21403.74</v>
      </c>
      <c r="V22" s="254">
        <v>22860.089999999997</v>
      </c>
      <c r="W22" s="257">
        <v>-10398.93</v>
      </c>
      <c r="X22" s="390">
        <v>2278038.91</v>
      </c>
    </row>
    <row r="23" spans="1:24" s="83" customFormat="1" ht="15" customHeight="1">
      <c r="A23" s="82"/>
      <c r="C23" s="84"/>
      <c r="G23" s="12"/>
      <c r="L23" s="12"/>
      <c r="M23" s="12"/>
      <c r="R23" s="12"/>
      <c r="W23" s="12"/>
      <c r="X23" s="100"/>
    </row>
    <row r="24" spans="1:24" s="83" customFormat="1" ht="13.5">
      <c r="A24" s="411"/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3"/>
    </row>
    <row r="25" spans="1:24" s="86" customFormat="1" ht="14.25" thickBot="1">
      <c r="A25" s="85"/>
      <c r="C25" s="87"/>
      <c r="G25" s="88"/>
      <c r="L25" s="88"/>
      <c r="M25" s="12"/>
      <c r="R25" s="88"/>
      <c r="W25" s="88"/>
      <c r="X25" s="101"/>
    </row>
  </sheetData>
  <sheetProtection/>
  <mergeCells count="14">
    <mergeCell ref="D3:H4"/>
    <mergeCell ref="A22:C22"/>
    <mergeCell ref="A6:A16"/>
    <mergeCell ref="B6:B10"/>
    <mergeCell ref="C6:C7"/>
    <mergeCell ref="B11:B15"/>
    <mergeCell ref="B16:C16"/>
    <mergeCell ref="A17:B21"/>
    <mergeCell ref="N3:X3"/>
    <mergeCell ref="A24:X24"/>
    <mergeCell ref="O4:S4"/>
    <mergeCell ref="T4:X4"/>
    <mergeCell ref="I4:L4"/>
    <mergeCell ref="A3:C5"/>
  </mergeCells>
  <printOptions horizontalCentered="1" verticalCentered="1"/>
  <pageMargins left="0.5905511811023623" right="0.5905511811023623" top="1.1023622047244095" bottom="0.7086614173228347" header="0.5905511811023623" footer="0.31496062992125984"/>
  <pageSetup blackAndWhite="1" horizontalDpi="600" verticalDpi="600" orientation="portrait" paperSize="9" scale="89" r:id="rId1"/>
  <headerFooter scaleWithDoc="0" alignWithMargins="0">
    <oddHeader>&amp;L&amp;"ＭＳ Ｐ明朝,標準"&amp;14　財産に関する調書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0"/>
  <sheetViews>
    <sheetView view="pageBreakPreview" zoomScale="97" zoomScaleNormal="70" zoomScaleSheetLayoutView="97" workbookViewId="0" topLeftCell="A1">
      <selection activeCell="M8" sqref="M8"/>
    </sheetView>
  </sheetViews>
  <sheetFormatPr defaultColWidth="9.00390625" defaultRowHeight="13.5"/>
  <cols>
    <col min="1" max="1" width="11.875" style="0" customWidth="1"/>
    <col min="2" max="2" width="4.00390625" style="0" customWidth="1"/>
    <col min="3" max="3" width="13.375" style="0" customWidth="1"/>
    <col min="4" max="4" width="16.50390625" style="0" customWidth="1"/>
    <col min="5" max="5" width="4.00390625" style="0" customWidth="1"/>
    <col min="6" max="6" width="13.375" style="0" customWidth="1"/>
    <col min="7" max="9" width="16.50390625" style="0" customWidth="1"/>
  </cols>
  <sheetData>
    <row r="1" spans="1:10" s="77" customFormat="1" ht="72.75" customHeight="1" thickBot="1">
      <c r="A1" s="116" t="s">
        <v>87</v>
      </c>
      <c r="B1" s="117"/>
      <c r="C1" s="118"/>
      <c r="D1" s="119"/>
      <c r="E1" s="118"/>
      <c r="F1" s="119"/>
      <c r="G1" s="118"/>
      <c r="H1" s="119"/>
      <c r="I1" s="120"/>
      <c r="J1" s="90"/>
    </row>
    <row r="2" spans="1:9" s="77" customFormat="1" ht="33.75" customHeight="1">
      <c r="A2" s="460" t="s">
        <v>88</v>
      </c>
      <c r="B2" s="465" t="s">
        <v>148</v>
      </c>
      <c r="C2" s="465"/>
      <c r="D2" s="465"/>
      <c r="E2" s="465"/>
      <c r="F2" s="465"/>
      <c r="G2" s="470" t="s">
        <v>149</v>
      </c>
      <c r="H2" s="470"/>
      <c r="I2" s="471"/>
    </row>
    <row r="3" spans="1:9" s="77" customFormat="1" ht="21.75" customHeight="1">
      <c r="A3" s="461"/>
      <c r="B3" s="458" t="s">
        <v>66</v>
      </c>
      <c r="C3" s="458"/>
      <c r="D3" s="463" t="s">
        <v>67</v>
      </c>
      <c r="E3" s="463" t="s">
        <v>68</v>
      </c>
      <c r="F3" s="463"/>
      <c r="G3" s="458" t="s">
        <v>66</v>
      </c>
      <c r="H3" s="458" t="s">
        <v>146</v>
      </c>
      <c r="I3" s="466" t="s">
        <v>147</v>
      </c>
    </row>
    <row r="4" spans="1:9" s="77" customFormat="1" ht="21.75" customHeight="1" thickBot="1">
      <c r="A4" s="462"/>
      <c r="B4" s="459"/>
      <c r="C4" s="459"/>
      <c r="D4" s="464"/>
      <c r="E4" s="464"/>
      <c r="F4" s="464"/>
      <c r="G4" s="459"/>
      <c r="H4" s="459"/>
      <c r="I4" s="467"/>
    </row>
    <row r="5" spans="1:9" s="77" customFormat="1" ht="15.75">
      <c r="A5" s="511" t="s">
        <v>89</v>
      </c>
      <c r="B5" s="469" t="s">
        <v>71</v>
      </c>
      <c r="C5" s="469"/>
      <c r="D5" s="228" t="s">
        <v>137</v>
      </c>
      <c r="E5" s="468" t="s">
        <v>137</v>
      </c>
      <c r="F5" s="468"/>
      <c r="G5" s="228" t="s">
        <v>240</v>
      </c>
      <c r="H5" s="228" t="s">
        <v>240</v>
      </c>
      <c r="I5" s="229" t="s">
        <v>240</v>
      </c>
    </row>
    <row r="6" spans="1:9" s="77" customFormat="1" ht="23.25" customHeight="1">
      <c r="A6" s="512"/>
      <c r="B6" s="440">
        <v>20726206.14</v>
      </c>
      <c r="C6" s="441"/>
      <c r="D6" s="395">
        <v>131.73</v>
      </c>
      <c r="E6" s="440">
        <v>20726337.87</v>
      </c>
      <c r="F6" s="441"/>
      <c r="G6" s="231">
        <v>335253</v>
      </c>
      <c r="H6" s="230">
        <v>2891</v>
      </c>
      <c r="I6" s="232">
        <v>338144</v>
      </c>
    </row>
    <row r="7" spans="1:9" s="77" customFormat="1" ht="37.5" customHeight="1">
      <c r="A7" s="112" t="s">
        <v>90</v>
      </c>
      <c r="B7" s="438">
        <v>16839840.53</v>
      </c>
      <c r="C7" s="439"/>
      <c r="D7" s="396" t="s">
        <v>268</v>
      </c>
      <c r="E7" s="438">
        <v>16839391.53</v>
      </c>
      <c r="F7" s="439"/>
      <c r="G7" s="234">
        <v>290487</v>
      </c>
      <c r="H7" s="233">
        <v>2087</v>
      </c>
      <c r="I7" s="235">
        <v>292574</v>
      </c>
    </row>
    <row r="8" spans="1:9" s="77" customFormat="1" ht="37.5" customHeight="1">
      <c r="A8" s="112" t="s">
        <v>91</v>
      </c>
      <c r="B8" s="438">
        <v>3855202.46</v>
      </c>
      <c r="C8" s="439"/>
      <c r="D8" s="397">
        <v>0</v>
      </c>
      <c r="E8" s="438">
        <v>3855202.46</v>
      </c>
      <c r="F8" s="439"/>
      <c r="G8" s="234">
        <v>44766</v>
      </c>
      <c r="H8" s="233">
        <v>804</v>
      </c>
      <c r="I8" s="235">
        <v>45570</v>
      </c>
    </row>
    <row r="9" spans="1:9" s="77" customFormat="1" ht="37.5" customHeight="1" thickBot="1">
      <c r="A9" s="112" t="s">
        <v>92</v>
      </c>
      <c r="B9" s="436">
        <v>31163.15</v>
      </c>
      <c r="C9" s="437"/>
      <c r="D9" s="397">
        <v>580.73</v>
      </c>
      <c r="E9" s="436">
        <v>31743.88</v>
      </c>
      <c r="F9" s="437"/>
      <c r="G9" s="236">
        <v>0</v>
      </c>
      <c r="H9" s="233">
        <v>0</v>
      </c>
      <c r="I9" s="237">
        <v>0</v>
      </c>
    </row>
    <row r="10" spans="1:9" s="89" customFormat="1" ht="72.75" customHeight="1" thickBot="1">
      <c r="A10" s="116" t="s">
        <v>150</v>
      </c>
      <c r="B10" s="121"/>
      <c r="C10" s="121"/>
      <c r="D10" s="121"/>
      <c r="E10" s="121"/>
      <c r="F10" s="121"/>
      <c r="G10" s="121"/>
      <c r="H10" s="121"/>
      <c r="I10" s="122"/>
    </row>
    <row r="11" spans="1:9" ht="21" customHeight="1">
      <c r="A11" s="442" t="s">
        <v>93</v>
      </c>
      <c r="B11" s="443"/>
      <c r="C11" s="454" t="s">
        <v>66</v>
      </c>
      <c r="D11" s="454"/>
      <c r="E11" s="454" t="s">
        <v>67</v>
      </c>
      <c r="F11" s="454"/>
      <c r="G11" s="454"/>
      <c r="H11" s="454" t="s">
        <v>68</v>
      </c>
      <c r="I11" s="456"/>
    </row>
    <row r="12" spans="1:11" ht="21" customHeight="1" thickBot="1">
      <c r="A12" s="444"/>
      <c r="B12" s="445"/>
      <c r="C12" s="455"/>
      <c r="D12" s="455"/>
      <c r="E12" s="455"/>
      <c r="F12" s="455"/>
      <c r="G12" s="455"/>
      <c r="H12" s="455"/>
      <c r="I12" s="457"/>
      <c r="K12" s="96"/>
    </row>
    <row r="13" spans="1:11" s="77" customFormat="1" ht="14.25" customHeight="1">
      <c r="A13" s="446" t="s">
        <v>94</v>
      </c>
      <c r="B13" s="447"/>
      <c r="C13" s="474" t="s">
        <v>156</v>
      </c>
      <c r="D13" s="486"/>
      <c r="E13" s="474" t="s">
        <v>156</v>
      </c>
      <c r="F13" s="485"/>
      <c r="G13" s="486"/>
      <c r="H13" s="474" t="s">
        <v>156</v>
      </c>
      <c r="I13" s="475"/>
      <c r="J13" s="93"/>
      <c r="K13" s="93"/>
    </row>
    <row r="14" spans="1:11" ht="24" customHeight="1">
      <c r="A14" s="448"/>
      <c r="B14" s="449"/>
      <c r="C14" s="488">
        <v>7</v>
      </c>
      <c r="D14" s="489"/>
      <c r="E14" s="482" t="s">
        <v>138</v>
      </c>
      <c r="F14" s="483"/>
      <c r="G14" s="484"/>
      <c r="H14" s="488">
        <v>7</v>
      </c>
      <c r="I14" s="491"/>
      <c r="K14" s="96"/>
    </row>
    <row r="15" spans="1:11" s="95" customFormat="1" ht="14.25" customHeight="1">
      <c r="A15" s="450" t="s">
        <v>95</v>
      </c>
      <c r="B15" s="451"/>
      <c r="C15" s="479" t="s">
        <v>96</v>
      </c>
      <c r="D15" s="481"/>
      <c r="E15" s="479" t="s">
        <v>96</v>
      </c>
      <c r="F15" s="480"/>
      <c r="G15" s="481"/>
      <c r="H15" s="479" t="s">
        <v>96</v>
      </c>
      <c r="I15" s="490"/>
      <c r="J15" s="94"/>
      <c r="K15" s="94"/>
    </row>
    <row r="16" spans="1:9" ht="24" customHeight="1" thickBot="1">
      <c r="A16" s="452"/>
      <c r="B16" s="453"/>
      <c r="C16" s="472">
        <v>1</v>
      </c>
      <c r="D16" s="487"/>
      <c r="E16" s="476" t="s">
        <v>153</v>
      </c>
      <c r="F16" s="477"/>
      <c r="G16" s="478"/>
      <c r="H16" s="472">
        <v>1</v>
      </c>
      <c r="I16" s="473"/>
    </row>
    <row r="17" spans="1:11" ht="72.75" customHeight="1" thickBot="1">
      <c r="A17" s="113" t="s">
        <v>152</v>
      </c>
      <c r="B17" s="98"/>
      <c r="C17" s="114"/>
      <c r="D17" s="114"/>
      <c r="E17" s="114"/>
      <c r="F17" s="114"/>
      <c r="G17" s="114"/>
      <c r="H17" s="114"/>
      <c r="I17" s="115"/>
      <c r="J17" s="91"/>
      <c r="K17" s="91"/>
    </row>
    <row r="18" spans="1:9" ht="21" customHeight="1">
      <c r="A18" s="442" t="s">
        <v>93</v>
      </c>
      <c r="B18" s="443"/>
      <c r="C18" s="454" t="s">
        <v>66</v>
      </c>
      <c r="D18" s="454"/>
      <c r="E18" s="454" t="s">
        <v>67</v>
      </c>
      <c r="F18" s="454"/>
      <c r="G18" s="454"/>
      <c r="H18" s="454" t="s">
        <v>68</v>
      </c>
      <c r="I18" s="456"/>
    </row>
    <row r="19" spans="1:9" ht="21" customHeight="1" thickBot="1">
      <c r="A19" s="444"/>
      <c r="B19" s="445"/>
      <c r="C19" s="455"/>
      <c r="D19" s="455"/>
      <c r="E19" s="455"/>
      <c r="F19" s="455"/>
      <c r="G19" s="455"/>
      <c r="H19" s="455"/>
      <c r="I19" s="457"/>
    </row>
    <row r="20" spans="1:11" s="77" customFormat="1" ht="14.25" customHeight="1">
      <c r="A20" s="442" t="s">
        <v>97</v>
      </c>
      <c r="B20" s="443"/>
      <c r="C20" s="492" t="s">
        <v>98</v>
      </c>
      <c r="D20" s="492"/>
      <c r="E20" s="492" t="s">
        <v>98</v>
      </c>
      <c r="F20" s="492"/>
      <c r="G20" s="492"/>
      <c r="H20" s="492" t="s">
        <v>98</v>
      </c>
      <c r="I20" s="493"/>
      <c r="J20" s="93"/>
      <c r="K20" s="93"/>
    </row>
    <row r="21" spans="1:11" ht="24" customHeight="1">
      <c r="A21" s="513"/>
      <c r="B21" s="514"/>
      <c r="C21" s="494">
        <v>25</v>
      </c>
      <c r="D21" s="494" t="s">
        <v>98</v>
      </c>
      <c r="E21" s="494" t="s">
        <v>154</v>
      </c>
      <c r="F21" s="494" t="s">
        <v>98</v>
      </c>
      <c r="G21" s="494"/>
      <c r="H21" s="494">
        <v>25</v>
      </c>
      <c r="I21" s="495" t="s">
        <v>98</v>
      </c>
      <c r="K21" s="96"/>
    </row>
    <row r="22" spans="1:11" s="77" customFormat="1" ht="14.25" customHeight="1">
      <c r="A22" s="513" t="s">
        <v>99</v>
      </c>
      <c r="B22" s="514"/>
      <c r="C22" s="496" t="s">
        <v>187</v>
      </c>
      <c r="D22" s="496"/>
      <c r="E22" s="496" t="s">
        <v>187</v>
      </c>
      <c r="F22" s="496"/>
      <c r="G22" s="496"/>
      <c r="H22" s="496" t="s">
        <v>187</v>
      </c>
      <c r="I22" s="497"/>
      <c r="J22" s="93"/>
      <c r="K22" s="93"/>
    </row>
    <row r="23" spans="1:11" ht="24" customHeight="1">
      <c r="A23" s="513"/>
      <c r="B23" s="514"/>
      <c r="C23" s="498">
        <v>5120.71</v>
      </c>
      <c r="D23" s="498" t="s">
        <v>155</v>
      </c>
      <c r="E23" s="494" t="s">
        <v>153</v>
      </c>
      <c r="F23" s="494" t="s">
        <v>155</v>
      </c>
      <c r="G23" s="494"/>
      <c r="H23" s="498">
        <v>5120.71</v>
      </c>
      <c r="I23" s="499" t="s">
        <v>155</v>
      </c>
      <c r="K23" s="96"/>
    </row>
    <row r="24" spans="1:11" s="77" customFormat="1" ht="14.25" customHeight="1">
      <c r="A24" s="513" t="s">
        <v>100</v>
      </c>
      <c r="B24" s="514"/>
      <c r="C24" s="503"/>
      <c r="D24" s="503"/>
      <c r="E24" s="496" t="s">
        <v>71</v>
      </c>
      <c r="F24" s="496"/>
      <c r="G24" s="496"/>
      <c r="H24" s="503"/>
      <c r="I24" s="504"/>
      <c r="J24" s="93"/>
      <c r="K24" s="93"/>
    </row>
    <row r="25" spans="1:11" ht="24" customHeight="1" thickBot="1">
      <c r="A25" s="444"/>
      <c r="B25" s="445"/>
      <c r="C25" s="505">
        <v>34735.95</v>
      </c>
      <c r="D25" s="505"/>
      <c r="E25" s="506" t="s">
        <v>138</v>
      </c>
      <c r="F25" s="506" t="s">
        <v>71</v>
      </c>
      <c r="G25" s="506"/>
      <c r="H25" s="505">
        <v>34735.95</v>
      </c>
      <c r="I25" s="507"/>
      <c r="K25" s="96"/>
    </row>
    <row r="26" spans="1:11" ht="72.75" customHeight="1" thickBot="1">
      <c r="A26" s="113" t="s">
        <v>151</v>
      </c>
      <c r="B26" s="98"/>
      <c r="C26" s="114"/>
      <c r="D26" s="114"/>
      <c r="E26" s="114"/>
      <c r="F26" s="114"/>
      <c r="G26" s="114"/>
      <c r="H26" s="114"/>
      <c r="I26" s="115"/>
      <c r="J26" s="91"/>
      <c r="K26" s="91"/>
    </row>
    <row r="27" spans="1:9" ht="21" customHeight="1">
      <c r="A27" s="442" t="s">
        <v>93</v>
      </c>
      <c r="B27" s="443"/>
      <c r="C27" s="454" t="s">
        <v>66</v>
      </c>
      <c r="D27" s="454"/>
      <c r="E27" s="454" t="s">
        <v>67</v>
      </c>
      <c r="F27" s="454"/>
      <c r="G27" s="454"/>
      <c r="H27" s="454" t="s">
        <v>68</v>
      </c>
      <c r="I27" s="456"/>
    </row>
    <row r="28" spans="1:9" ht="21" customHeight="1" thickBot="1">
      <c r="A28" s="444"/>
      <c r="B28" s="445"/>
      <c r="C28" s="455"/>
      <c r="D28" s="455"/>
      <c r="E28" s="455"/>
      <c r="F28" s="455"/>
      <c r="G28" s="455"/>
      <c r="H28" s="455"/>
      <c r="I28" s="457"/>
    </row>
    <row r="29" spans="1:11" s="77" customFormat="1" ht="14.25" customHeight="1">
      <c r="A29" s="442" t="s">
        <v>101</v>
      </c>
      <c r="B29" s="443"/>
      <c r="C29" s="500" t="s">
        <v>37</v>
      </c>
      <c r="D29" s="501"/>
      <c r="E29" s="502" t="s">
        <v>37</v>
      </c>
      <c r="F29" s="502"/>
      <c r="G29" s="502"/>
      <c r="H29" s="502" t="s">
        <v>37</v>
      </c>
      <c r="I29" s="508"/>
      <c r="J29" s="93"/>
      <c r="K29" s="93"/>
    </row>
    <row r="30" spans="1:11" ht="24" customHeight="1" thickBot="1">
      <c r="A30" s="444"/>
      <c r="B30" s="445"/>
      <c r="C30" s="509">
        <v>202827140</v>
      </c>
      <c r="D30" s="509" t="s">
        <v>37</v>
      </c>
      <c r="E30" s="506" t="s">
        <v>138</v>
      </c>
      <c r="F30" s="506" t="s">
        <v>71</v>
      </c>
      <c r="G30" s="506"/>
      <c r="H30" s="509">
        <v>202827140</v>
      </c>
      <c r="I30" s="510" t="s">
        <v>37</v>
      </c>
      <c r="K30" s="96"/>
    </row>
  </sheetData>
  <sheetProtection/>
  <mergeCells count="74">
    <mergeCell ref="H29:I29"/>
    <mergeCell ref="C30:D30"/>
    <mergeCell ref="E30:G30"/>
    <mergeCell ref="H30:I30"/>
    <mergeCell ref="A5:A6"/>
    <mergeCell ref="A24:B25"/>
    <mergeCell ref="A22:B23"/>
    <mergeCell ref="A20:B21"/>
    <mergeCell ref="E18:G19"/>
    <mergeCell ref="A29:B30"/>
    <mergeCell ref="E27:G28"/>
    <mergeCell ref="C29:D29"/>
    <mergeCell ref="E29:G29"/>
    <mergeCell ref="C24:D24"/>
    <mergeCell ref="E24:G24"/>
    <mergeCell ref="H24:I24"/>
    <mergeCell ref="C25:D25"/>
    <mergeCell ref="E25:G25"/>
    <mergeCell ref="H25:I25"/>
    <mergeCell ref="C27:D28"/>
    <mergeCell ref="C22:D22"/>
    <mergeCell ref="E22:G22"/>
    <mergeCell ref="H22:I22"/>
    <mergeCell ref="C23:D23"/>
    <mergeCell ref="E23:G23"/>
    <mergeCell ref="H23:I23"/>
    <mergeCell ref="C20:D20"/>
    <mergeCell ref="E20:G20"/>
    <mergeCell ref="H20:I20"/>
    <mergeCell ref="C21:D21"/>
    <mergeCell ref="E21:G21"/>
    <mergeCell ref="H21:I21"/>
    <mergeCell ref="E13:G13"/>
    <mergeCell ref="C16:D16"/>
    <mergeCell ref="C15:D15"/>
    <mergeCell ref="C14:D14"/>
    <mergeCell ref="C13:D13"/>
    <mergeCell ref="H15:I15"/>
    <mergeCell ref="H14:I14"/>
    <mergeCell ref="E11:G12"/>
    <mergeCell ref="D3:D4"/>
    <mergeCell ref="B3:C4"/>
    <mergeCell ref="G2:I2"/>
    <mergeCell ref="H11:I12"/>
    <mergeCell ref="H16:I16"/>
    <mergeCell ref="H13:I13"/>
    <mergeCell ref="E16:G16"/>
    <mergeCell ref="E15:G15"/>
    <mergeCell ref="E14:G14"/>
    <mergeCell ref="A2:A4"/>
    <mergeCell ref="E3:F4"/>
    <mergeCell ref="B2:F2"/>
    <mergeCell ref="H3:H4"/>
    <mergeCell ref="I3:I4"/>
    <mergeCell ref="E5:F5"/>
    <mergeCell ref="B5:C5"/>
    <mergeCell ref="H18:I19"/>
    <mergeCell ref="H27:I28"/>
    <mergeCell ref="A27:B28"/>
    <mergeCell ref="A11:B12"/>
    <mergeCell ref="G3:G4"/>
    <mergeCell ref="E9:F9"/>
    <mergeCell ref="E8:F8"/>
    <mergeCell ref="E7:F7"/>
    <mergeCell ref="E6:F6"/>
    <mergeCell ref="C11:D12"/>
    <mergeCell ref="B9:C9"/>
    <mergeCell ref="B8:C8"/>
    <mergeCell ref="B7:C7"/>
    <mergeCell ref="B6:C6"/>
    <mergeCell ref="A18:B19"/>
    <mergeCell ref="A13:B14"/>
    <mergeCell ref="A15:B16"/>
    <mergeCell ref="C18:D19"/>
  </mergeCells>
  <printOptions horizontalCentered="1" verticalCentered="1"/>
  <pageMargins left="0.3937007874015748" right="0.3937007874015748" top="1.1023622047244095" bottom="0.7086614173228347" header="0.5905511811023623" footer="0.31496062992125984"/>
  <pageSetup blackAndWhite="1" horizontalDpi="600" verticalDpi="600" orientation="portrait" paperSize="9" scale="83" r:id="rId1"/>
  <headerFooter scaleWithDoc="0" alignWithMargins="0">
    <oddHeader>&amp;L&amp;"ＭＳ Ｐ明朝,標準"&amp;14　財産に関する調書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47"/>
  <sheetViews>
    <sheetView tabSelected="1" view="pageBreakPreview" zoomScale="110" zoomScaleSheetLayoutView="110" workbookViewId="0" topLeftCell="A1">
      <selection activeCell="D10" sqref="D10"/>
    </sheetView>
  </sheetViews>
  <sheetFormatPr defaultColWidth="7.625" defaultRowHeight="13.5"/>
  <cols>
    <col min="1" max="1" width="43.75390625" style="135" customWidth="1"/>
    <col min="2" max="2" width="20.125" style="138" customWidth="1"/>
    <col min="3" max="3" width="4.125" style="138" customWidth="1"/>
    <col min="4" max="4" width="16.75390625" style="137" customWidth="1"/>
    <col min="5" max="5" width="20.125" style="138" customWidth="1"/>
    <col min="6" max="16384" width="7.625" style="138" customWidth="1"/>
  </cols>
  <sheetData>
    <row r="1" spans="1:5" s="6" customFormat="1" ht="69.75" customHeight="1">
      <c r="A1" s="132" t="s">
        <v>140</v>
      </c>
      <c r="B1" s="133"/>
      <c r="C1" s="133"/>
      <c r="D1" s="133"/>
      <c r="E1" s="134"/>
    </row>
    <row r="2" spans="1:5" s="92" customFormat="1" ht="27" customHeight="1">
      <c r="A2" s="139" t="s">
        <v>181</v>
      </c>
      <c r="B2" s="140" t="s">
        <v>139</v>
      </c>
      <c r="C2" s="515" t="s">
        <v>67</v>
      </c>
      <c r="D2" s="516"/>
      <c r="E2" s="141" t="s">
        <v>159</v>
      </c>
    </row>
    <row r="3" spans="1:5" s="92" customFormat="1" ht="17.25" customHeight="1">
      <c r="A3" s="181" t="s">
        <v>102</v>
      </c>
      <c r="B3" s="144" t="s">
        <v>270</v>
      </c>
      <c r="C3" s="286"/>
      <c r="D3" s="284" t="s">
        <v>269</v>
      </c>
      <c r="E3" s="145" t="s">
        <v>241</v>
      </c>
    </row>
    <row r="4" spans="1:5" s="92" customFormat="1" ht="17.25" customHeight="1">
      <c r="A4" s="181" t="s">
        <v>160</v>
      </c>
      <c r="B4" s="142">
        <v>5420000</v>
      </c>
      <c r="C4" s="286"/>
      <c r="D4" s="285" t="s">
        <v>158</v>
      </c>
      <c r="E4" s="143">
        <v>5420000</v>
      </c>
    </row>
    <row r="5" spans="1:5" s="92" customFormat="1" ht="17.25" customHeight="1">
      <c r="A5" s="181" t="s">
        <v>161</v>
      </c>
      <c r="B5" s="142">
        <v>50000000</v>
      </c>
      <c r="C5" s="286"/>
      <c r="D5" s="285" t="s">
        <v>158</v>
      </c>
      <c r="E5" s="143">
        <v>50000000</v>
      </c>
    </row>
    <row r="6" spans="1:5" s="92" customFormat="1" ht="17.25" customHeight="1">
      <c r="A6" s="181" t="s">
        <v>192</v>
      </c>
      <c r="B6" s="142">
        <v>305000000</v>
      </c>
      <c r="C6" s="286"/>
      <c r="D6" s="285" t="s">
        <v>158</v>
      </c>
      <c r="E6" s="143">
        <v>305000000</v>
      </c>
    </row>
    <row r="7" spans="1:5" s="92" customFormat="1" ht="17.25" customHeight="1">
      <c r="A7" s="181" t="s">
        <v>193</v>
      </c>
      <c r="B7" s="142">
        <v>81000000</v>
      </c>
      <c r="C7" s="286"/>
      <c r="D7" s="285" t="s">
        <v>158</v>
      </c>
      <c r="E7" s="143">
        <v>81000000</v>
      </c>
    </row>
    <row r="8" spans="1:5" s="92" customFormat="1" ht="17.25" customHeight="1">
      <c r="A8" s="181" t="s">
        <v>162</v>
      </c>
      <c r="B8" s="142">
        <v>2000000</v>
      </c>
      <c r="C8" s="286"/>
      <c r="D8" s="285" t="s">
        <v>158</v>
      </c>
      <c r="E8" s="143">
        <v>2000000</v>
      </c>
    </row>
    <row r="9" spans="1:5" s="92" customFormat="1" ht="17.25" customHeight="1">
      <c r="A9" s="181" t="s">
        <v>103</v>
      </c>
      <c r="B9" s="142">
        <v>26000000</v>
      </c>
      <c r="C9" s="286"/>
      <c r="D9" s="285" t="s">
        <v>158</v>
      </c>
      <c r="E9" s="143">
        <v>26000000</v>
      </c>
    </row>
    <row r="10" spans="1:5" s="92" customFormat="1" ht="17.25" customHeight="1">
      <c r="A10" s="181" t="s">
        <v>197</v>
      </c>
      <c r="B10" s="142">
        <v>17000000</v>
      </c>
      <c r="C10" s="286"/>
      <c r="D10" s="285" t="s">
        <v>158</v>
      </c>
      <c r="E10" s="143">
        <v>17000000</v>
      </c>
    </row>
    <row r="11" spans="1:5" s="92" customFormat="1" ht="17.25" customHeight="1">
      <c r="A11" s="181" t="s">
        <v>104</v>
      </c>
      <c r="B11" s="142">
        <v>45700000</v>
      </c>
      <c r="C11" s="286"/>
      <c r="D11" s="285" t="s">
        <v>158</v>
      </c>
      <c r="E11" s="143">
        <v>45700000</v>
      </c>
    </row>
    <row r="12" spans="1:5" s="92" customFormat="1" ht="17.25" customHeight="1">
      <c r="A12" s="181" t="s">
        <v>163</v>
      </c>
      <c r="B12" s="142">
        <v>29516000</v>
      </c>
      <c r="C12" s="286"/>
      <c r="D12" s="285" t="s">
        <v>158</v>
      </c>
      <c r="E12" s="143">
        <v>29516000</v>
      </c>
    </row>
    <row r="13" spans="1:5" s="92" customFormat="1" ht="17.25" customHeight="1">
      <c r="A13" s="181" t="s">
        <v>164</v>
      </c>
      <c r="B13" s="142">
        <v>20078000</v>
      </c>
      <c r="C13" s="286"/>
      <c r="D13" s="285" t="s">
        <v>158</v>
      </c>
      <c r="E13" s="143">
        <v>20078000</v>
      </c>
    </row>
    <row r="14" spans="1:5" s="92" customFormat="1" ht="17.25" customHeight="1">
      <c r="A14" s="181" t="s">
        <v>165</v>
      </c>
      <c r="B14" s="142">
        <v>225000000</v>
      </c>
      <c r="C14" s="286"/>
      <c r="D14" s="285" t="s">
        <v>158</v>
      </c>
      <c r="E14" s="143">
        <v>225000000</v>
      </c>
    </row>
    <row r="15" spans="1:5" s="92" customFormat="1" ht="17.25" customHeight="1">
      <c r="A15" s="181" t="s">
        <v>166</v>
      </c>
      <c r="B15" s="142">
        <v>300000000</v>
      </c>
      <c r="C15" s="286"/>
      <c r="D15" s="285" t="s">
        <v>158</v>
      </c>
      <c r="E15" s="143">
        <v>300000000</v>
      </c>
    </row>
    <row r="16" spans="1:5" s="92" customFormat="1" ht="17.25" customHeight="1">
      <c r="A16" s="181" t="s">
        <v>167</v>
      </c>
      <c r="B16" s="142">
        <v>5000000</v>
      </c>
      <c r="C16" s="286"/>
      <c r="D16" s="285" t="s">
        <v>158</v>
      </c>
      <c r="E16" s="143">
        <v>5000000</v>
      </c>
    </row>
    <row r="17" spans="1:5" s="92" customFormat="1" ht="17.25" customHeight="1">
      <c r="A17" s="181" t="s">
        <v>190</v>
      </c>
      <c r="B17" s="142">
        <v>5000000</v>
      </c>
      <c r="C17" s="286"/>
      <c r="D17" s="285" t="s">
        <v>158</v>
      </c>
      <c r="E17" s="143">
        <v>5000000</v>
      </c>
    </row>
    <row r="18" spans="1:5" s="92" customFormat="1" ht="17.25" customHeight="1">
      <c r="A18" s="181" t="s">
        <v>168</v>
      </c>
      <c r="B18" s="142">
        <v>7040000</v>
      </c>
      <c r="C18" s="286"/>
      <c r="D18" s="285" t="s">
        <v>158</v>
      </c>
      <c r="E18" s="143">
        <v>7040000</v>
      </c>
    </row>
    <row r="19" spans="1:5" s="92" customFormat="1" ht="17.25" customHeight="1">
      <c r="A19" s="181" t="s">
        <v>169</v>
      </c>
      <c r="B19" s="142">
        <v>3000000</v>
      </c>
      <c r="C19" s="286"/>
      <c r="D19" s="285" t="s">
        <v>158</v>
      </c>
      <c r="E19" s="143">
        <v>3000000</v>
      </c>
    </row>
    <row r="20" spans="1:5" s="92" customFormat="1" ht="17.25" customHeight="1">
      <c r="A20" s="181" t="s">
        <v>170</v>
      </c>
      <c r="B20" s="142">
        <v>4844000</v>
      </c>
      <c r="C20" s="286"/>
      <c r="D20" s="285" t="s">
        <v>158</v>
      </c>
      <c r="E20" s="143">
        <v>4844000</v>
      </c>
    </row>
    <row r="21" spans="1:5" s="92" customFormat="1" ht="17.25" customHeight="1">
      <c r="A21" s="181" t="s">
        <v>245</v>
      </c>
      <c r="B21" s="142">
        <v>7550000</v>
      </c>
      <c r="C21" s="286"/>
      <c r="D21" s="285" t="s">
        <v>158</v>
      </c>
      <c r="E21" s="143">
        <v>7550000</v>
      </c>
    </row>
    <row r="22" spans="1:5" s="92" customFormat="1" ht="17.25" customHeight="1">
      <c r="A22" s="181" t="s">
        <v>246</v>
      </c>
      <c r="B22" s="142">
        <v>60960000</v>
      </c>
      <c r="C22" s="286"/>
      <c r="D22" s="285" t="s">
        <v>158</v>
      </c>
      <c r="E22" s="143">
        <v>60960000</v>
      </c>
    </row>
    <row r="23" spans="1:5" s="92" customFormat="1" ht="17.25" customHeight="1">
      <c r="A23" s="181" t="s">
        <v>105</v>
      </c>
      <c r="B23" s="142">
        <v>125053000</v>
      </c>
      <c r="C23" s="286"/>
      <c r="D23" s="285" t="s">
        <v>158</v>
      </c>
      <c r="E23" s="143">
        <v>125053000</v>
      </c>
    </row>
    <row r="24" spans="1:5" s="92" customFormat="1" ht="17.25" customHeight="1">
      <c r="A24" s="181" t="s">
        <v>171</v>
      </c>
      <c r="B24" s="142">
        <v>28427000</v>
      </c>
      <c r="C24" s="286"/>
      <c r="D24" s="285" t="s">
        <v>158</v>
      </c>
      <c r="E24" s="143">
        <v>28427000</v>
      </c>
    </row>
    <row r="25" spans="1:5" s="92" customFormat="1" ht="17.25" customHeight="1">
      <c r="A25" s="181" t="s">
        <v>191</v>
      </c>
      <c r="B25" s="142">
        <v>100000000</v>
      </c>
      <c r="C25" s="286"/>
      <c r="D25" s="285" t="s">
        <v>158</v>
      </c>
      <c r="E25" s="143">
        <v>100000000</v>
      </c>
    </row>
    <row r="26" spans="1:5" s="92" customFormat="1" ht="17.25" customHeight="1">
      <c r="A26" s="181" t="s">
        <v>172</v>
      </c>
      <c r="B26" s="142">
        <v>20000000</v>
      </c>
      <c r="C26" s="286"/>
      <c r="D26" s="285" t="s">
        <v>158</v>
      </c>
      <c r="E26" s="143">
        <v>20000000</v>
      </c>
    </row>
    <row r="27" spans="1:5" s="92" customFormat="1" ht="17.25" customHeight="1">
      <c r="A27" s="181" t="s">
        <v>173</v>
      </c>
      <c r="B27" s="184">
        <v>7030000000</v>
      </c>
      <c r="C27" s="286"/>
      <c r="D27" s="285" t="s">
        <v>158</v>
      </c>
      <c r="E27" s="143">
        <v>7030000000</v>
      </c>
    </row>
    <row r="28" spans="1:5" s="92" customFormat="1" ht="17.25" customHeight="1">
      <c r="A28" s="181" t="s">
        <v>174</v>
      </c>
      <c r="B28" s="142">
        <v>1000000</v>
      </c>
      <c r="C28" s="286"/>
      <c r="D28" s="285" t="s">
        <v>158</v>
      </c>
      <c r="E28" s="143">
        <v>1000000</v>
      </c>
    </row>
    <row r="29" spans="1:5" s="92" customFormat="1" ht="17.25" customHeight="1">
      <c r="A29" s="181" t="s">
        <v>247</v>
      </c>
      <c r="B29" s="142">
        <v>210000000</v>
      </c>
      <c r="C29" s="286"/>
      <c r="D29" s="285" t="s">
        <v>158</v>
      </c>
      <c r="E29" s="143">
        <v>210000000</v>
      </c>
    </row>
    <row r="30" spans="1:5" s="92" customFormat="1" ht="17.25" customHeight="1">
      <c r="A30" s="181" t="s">
        <v>106</v>
      </c>
      <c r="B30" s="142">
        <v>466000</v>
      </c>
      <c r="C30" s="286"/>
      <c r="D30" s="285" t="s">
        <v>158</v>
      </c>
      <c r="E30" s="143">
        <v>466000</v>
      </c>
    </row>
    <row r="31" spans="1:5" s="92" customFormat="1" ht="17.25" customHeight="1">
      <c r="A31" s="181" t="s">
        <v>107</v>
      </c>
      <c r="B31" s="142">
        <v>2900000</v>
      </c>
      <c r="C31" s="286"/>
      <c r="D31" s="285" t="s">
        <v>158</v>
      </c>
      <c r="E31" s="143">
        <v>2900000</v>
      </c>
    </row>
    <row r="32" spans="1:5" s="92" customFormat="1" ht="17.25" customHeight="1">
      <c r="A32" s="181" t="s">
        <v>108</v>
      </c>
      <c r="B32" s="142">
        <v>1100000</v>
      </c>
      <c r="C32" s="286"/>
      <c r="D32" s="285" t="s">
        <v>158</v>
      </c>
      <c r="E32" s="143">
        <v>1100000</v>
      </c>
    </row>
    <row r="33" spans="1:5" s="92" customFormat="1" ht="17.25" customHeight="1">
      <c r="A33" s="181" t="s">
        <v>109</v>
      </c>
      <c r="B33" s="142">
        <v>12500</v>
      </c>
      <c r="C33" s="286"/>
      <c r="D33" s="285" t="s">
        <v>158</v>
      </c>
      <c r="E33" s="143">
        <v>12500</v>
      </c>
    </row>
    <row r="34" spans="1:5" s="92" customFormat="1" ht="17.25" customHeight="1">
      <c r="A34" s="181" t="s">
        <v>175</v>
      </c>
      <c r="B34" s="142">
        <v>89450000</v>
      </c>
      <c r="C34" s="286"/>
      <c r="D34" s="285" t="s">
        <v>158</v>
      </c>
      <c r="E34" s="143">
        <v>89450000</v>
      </c>
    </row>
    <row r="35" spans="1:5" s="92" customFormat="1" ht="17.25" customHeight="1">
      <c r="A35" s="181" t="s">
        <v>176</v>
      </c>
      <c r="B35" s="142">
        <v>540000</v>
      </c>
      <c r="C35" s="286"/>
      <c r="D35" s="285" t="s">
        <v>158</v>
      </c>
      <c r="E35" s="143">
        <v>540000</v>
      </c>
    </row>
    <row r="36" spans="1:5" s="92" customFormat="1" ht="17.25" customHeight="1">
      <c r="A36" s="181" t="s">
        <v>110</v>
      </c>
      <c r="B36" s="142">
        <v>4868000</v>
      </c>
      <c r="C36" s="286"/>
      <c r="D36" s="285" t="s">
        <v>158</v>
      </c>
      <c r="E36" s="143">
        <v>4868000</v>
      </c>
    </row>
    <row r="37" spans="1:5" s="92" customFormat="1" ht="17.25" customHeight="1">
      <c r="A37" s="181" t="s">
        <v>111</v>
      </c>
      <c r="B37" s="142">
        <v>5830000</v>
      </c>
      <c r="C37" s="286"/>
      <c r="D37" s="285" t="s">
        <v>158</v>
      </c>
      <c r="E37" s="143">
        <v>5830000</v>
      </c>
    </row>
    <row r="38" spans="1:5" s="92" customFormat="1" ht="17.25" customHeight="1">
      <c r="A38" s="181" t="s">
        <v>112</v>
      </c>
      <c r="B38" s="142">
        <v>39750000</v>
      </c>
      <c r="C38" s="286"/>
      <c r="D38" s="285" t="s">
        <v>158</v>
      </c>
      <c r="E38" s="143">
        <v>39750000</v>
      </c>
    </row>
    <row r="39" spans="1:5" s="92" customFormat="1" ht="17.25" customHeight="1">
      <c r="A39" s="181" t="s">
        <v>113</v>
      </c>
      <c r="B39" s="142">
        <v>5000000</v>
      </c>
      <c r="C39" s="286"/>
      <c r="D39" s="285" t="s">
        <v>158</v>
      </c>
      <c r="E39" s="143">
        <v>5000000</v>
      </c>
    </row>
    <row r="40" spans="1:5" s="92" customFormat="1" ht="17.25" customHeight="1">
      <c r="A40" s="181" t="s">
        <v>177</v>
      </c>
      <c r="B40" s="142">
        <v>10000000</v>
      </c>
      <c r="C40" s="286"/>
      <c r="D40" s="285" t="s">
        <v>158</v>
      </c>
      <c r="E40" s="143">
        <v>10000000</v>
      </c>
    </row>
    <row r="41" spans="1:5" s="92" customFormat="1" ht="17.25" customHeight="1">
      <c r="A41" s="181" t="s">
        <v>178</v>
      </c>
      <c r="B41" s="142">
        <v>900000</v>
      </c>
      <c r="C41" s="286"/>
      <c r="D41" s="285" t="s">
        <v>158</v>
      </c>
      <c r="E41" s="143">
        <v>900000</v>
      </c>
    </row>
    <row r="42" spans="1:5" s="92" customFormat="1" ht="17.25" customHeight="1">
      <c r="A42" s="181" t="s">
        <v>179</v>
      </c>
      <c r="B42" s="142">
        <v>5082000</v>
      </c>
      <c r="C42" s="286"/>
      <c r="D42" s="285" t="s">
        <v>158</v>
      </c>
      <c r="E42" s="143">
        <v>5082000</v>
      </c>
    </row>
    <row r="43" spans="1:5" s="92" customFormat="1" ht="17.25" customHeight="1">
      <c r="A43" s="181" t="s">
        <v>114</v>
      </c>
      <c r="B43" s="142">
        <v>2000000</v>
      </c>
      <c r="C43" s="286"/>
      <c r="D43" s="285" t="s">
        <v>158</v>
      </c>
      <c r="E43" s="143">
        <v>2000000</v>
      </c>
    </row>
    <row r="44" spans="1:5" s="92" customFormat="1" ht="17.25" customHeight="1">
      <c r="A44" s="181" t="s">
        <v>200</v>
      </c>
      <c r="B44" s="142">
        <v>4500000</v>
      </c>
      <c r="C44" s="286"/>
      <c r="D44" s="285" t="s">
        <v>158</v>
      </c>
      <c r="E44" s="143">
        <v>4500000</v>
      </c>
    </row>
    <row r="45" spans="1:5" s="92" customFormat="1" ht="17.25" customHeight="1">
      <c r="A45" s="181" t="s">
        <v>180</v>
      </c>
      <c r="B45" s="142">
        <v>500000</v>
      </c>
      <c r="C45" s="286"/>
      <c r="D45" s="285" t="s">
        <v>158</v>
      </c>
      <c r="E45" s="143">
        <v>500000</v>
      </c>
    </row>
    <row r="46" spans="1:5" ht="17.25" customHeight="1" thickBot="1">
      <c r="A46" s="386" t="s">
        <v>264</v>
      </c>
      <c r="B46" s="391" t="s">
        <v>158</v>
      </c>
      <c r="C46" s="387"/>
      <c r="D46" s="388">
        <v>4919483623</v>
      </c>
      <c r="E46" s="389">
        <v>4919483623</v>
      </c>
    </row>
    <row r="47" spans="2:5" ht="12.75" thickBot="1">
      <c r="B47" s="136">
        <f>SUM(B4:B46)+20000000</f>
        <v>8907486500</v>
      </c>
      <c r="C47" s="136"/>
      <c r="D47" s="136">
        <f>SUM(D4:D46)+20000000</f>
        <v>4939483623</v>
      </c>
      <c r="E47" s="136">
        <f>SUM(E4:E46)+20000000</f>
        <v>13826970123</v>
      </c>
    </row>
  </sheetData>
  <sheetProtection/>
  <mergeCells count="1">
    <mergeCell ref="C2:D2"/>
  </mergeCells>
  <printOptions horizontalCentered="1" verticalCentered="1"/>
  <pageMargins left="0.3937007874015748" right="0.3937007874015748" top="1.1023622047244095" bottom="0.7086614173228347" header="0.5905511811023623" footer="0.31496062992125984"/>
  <pageSetup blackAndWhite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W44"/>
  <sheetViews>
    <sheetView view="pageBreakPreview" zoomScaleSheetLayoutView="100" workbookViewId="0" topLeftCell="A4">
      <selection activeCell="D29" sqref="D29:D30"/>
    </sheetView>
  </sheetViews>
  <sheetFormatPr defaultColWidth="9.00390625" defaultRowHeight="13.5"/>
  <cols>
    <col min="1" max="1" width="1.625" style="77" customWidth="1"/>
    <col min="2" max="2" width="38.75390625" style="77" customWidth="1"/>
    <col min="3" max="3" width="1.875" style="77" customWidth="1"/>
    <col min="4" max="4" width="14.625" style="0" customWidth="1"/>
    <col min="5" max="5" width="2.625" style="0" customWidth="1"/>
    <col min="6" max="6" width="16.75390625" style="3" hidden="1" customWidth="1"/>
    <col min="7" max="7" width="18.625" style="3" hidden="1" customWidth="1"/>
    <col min="8" max="8" width="3.625" style="3" customWidth="1"/>
    <col min="9" max="9" width="11.75390625" style="0" customWidth="1"/>
    <col min="10" max="10" width="2.625" style="0" bestFit="1" customWidth="1"/>
    <col min="11" max="11" width="14.625" style="0" customWidth="1"/>
    <col min="12" max="12" width="2.625" style="0" bestFit="1" customWidth="1"/>
  </cols>
  <sheetData>
    <row r="1" spans="1:23" s="79" customFormat="1" ht="57.75" customHeight="1" thickBot="1">
      <c r="A1" s="160" t="s">
        <v>185</v>
      </c>
      <c r="B1" s="161"/>
      <c r="C1" s="118" t="s">
        <v>115</v>
      </c>
      <c r="D1" s="118"/>
      <c r="E1" s="118"/>
      <c r="F1" s="162"/>
      <c r="G1" s="118"/>
      <c r="H1" s="118"/>
      <c r="I1" s="118"/>
      <c r="J1" s="118"/>
      <c r="K1" s="118"/>
      <c r="L1" s="166"/>
      <c r="Q1" s="81"/>
      <c r="V1" s="81"/>
      <c r="W1" s="99"/>
    </row>
    <row r="2" spans="1:12" s="77" customFormat="1" ht="13.5">
      <c r="A2" s="543" t="s">
        <v>93</v>
      </c>
      <c r="B2" s="544"/>
      <c r="C2" s="545"/>
      <c r="D2" s="525" t="s">
        <v>116</v>
      </c>
      <c r="E2" s="526"/>
      <c r="F2" s="541" t="s">
        <v>117</v>
      </c>
      <c r="G2" s="541" t="s">
        <v>118</v>
      </c>
      <c r="H2" s="537" t="s">
        <v>119</v>
      </c>
      <c r="I2" s="554"/>
      <c r="J2" s="538"/>
      <c r="K2" s="549" t="s">
        <v>120</v>
      </c>
      <c r="L2" s="550"/>
    </row>
    <row r="3" spans="1:12" s="77" customFormat="1" ht="14.25" thickBot="1">
      <c r="A3" s="546"/>
      <c r="B3" s="547"/>
      <c r="C3" s="548"/>
      <c r="D3" s="527"/>
      <c r="E3" s="528"/>
      <c r="F3" s="542"/>
      <c r="G3" s="542"/>
      <c r="H3" s="539"/>
      <c r="I3" s="555"/>
      <c r="J3" s="540"/>
      <c r="K3" s="551"/>
      <c r="L3" s="552"/>
    </row>
    <row r="4" spans="1:12" ht="24" customHeight="1">
      <c r="A4" s="167"/>
      <c r="B4" s="168" t="s">
        <v>121</v>
      </c>
      <c r="C4" s="146"/>
      <c r="D4" s="292">
        <v>547</v>
      </c>
      <c r="E4" s="169" t="s">
        <v>182</v>
      </c>
      <c r="F4" s="296"/>
      <c r="G4" s="296"/>
      <c r="H4" s="281"/>
      <c r="I4" s="290">
        <v>46</v>
      </c>
      <c r="J4" s="291" t="s">
        <v>182</v>
      </c>
      <c r="K4" s="292">
        <v>593</v>
      </c>
      <c r="L4" s="170" t="s">
        <v>182</v>
      </c>
    </row>
    <row r="5" spans="1:12" ht="24" customHeight="1">
      <c r="A5" s="153"/>
      <c r="B5" s="150" t="s">
        <v>122</v>
      </c>
      <c r="C5" s="104"/>
      <c r="D5" s="295">
        <v>174</v>
      </c>
      <c r="E5" s="149" t="s">
        <v>183</v>
      </c>
      <c r="F5" s="172"/>
      <c r="G5" s="172"/>
      <c r="H5" s="282" t="s">
        <v>262</v>
      </c>
      <c r="I5" s="293">
        <v>2</v>
      </c>
      <c r="J5" s="294" t="s">
        <v>183</v>
      </c>
      <c r="K5" s="295">
        <v>172</v>
      </c>
      <c r="L5" s="151" t="s">
        <v>183</v>
      </c>
    </row>
    <row r="6" spans="1:12" ht="24" customHeight="1">
      <c r="A6" s="153"/>
      <c r="B6" s="150" t="s">
        <v>123</v>
      </c>
      <c r="C6" s="104"/>
      <c r="D6" s="148">
        <v>14</v>
      </c>
      <c r="E6" s="149"/>
      <c r="F6" s="172"/>
      <c r="G6" s="172"/>
      <c r="H6" s="282"/>
      <c r="I6" s="279">
        <v>3</v>
      </c>
      <c r="J6" s="147"/>
      <c r="K6" s="148">
        <v>17</v>
      </c>
      <c r="L6" s="152"/>
    </row>
    <row r="7" spans="1:12" ht="24" customHeight="1">
      <c r="A7" s="153"/>
      <c r="B7" s="150" t="s">
        <v>124</v>
      </c>
      <c r="C7" s="104"/>
      <c r="D7" s="148">
        <v>72</v>
      </c>
      <c r="E7" s="149"/>
      <c r="F7" s="172"/>
      <c r="G7" s="172"/>
      <c r="H7" s="282" t="s">
        <v>263</v>
      </c>
      <c r="I7" s="279">
        <v>7</v>
      </c>
      <c r="J7" s="147"/>
      <c r="K7" s="148">
        <v>65</v>
      </c>
      <c r="L7" s="152"/>
    </row>
    <row r="8" spans="1:12" ht="24" customHeight="1">
      <c r="A8" s="153"/>
      <c r="B8" s="150" t="s">
        <v>125</v>
      </c>
      <c r="C8" s="104"/>
      <c r="D8" s="148">
        <v>135</v>
      </c>
      <c r="E8" s="149"/>
      <c r="F8" s="172"/>
      <c r="G8" s="172"/>
      <c r="H8" s="282" t="s">
        <v>243</v>
      </c>
      <c r="I8" s="279">
        <v>6</v>
      </c>
      <c r="J8" s="147"/>
      <c r="K8" s="148">
        <v>129</v>
      </c>
      <c r="L8" s="152"/>
    </row>
    <row r="9" spans="1:12" ht="24" customHeight="1">
      <c r="A9" s="153"/>
      <c r="B9" s="150" t="s">
        <v>126</v>
      </c>
      <c r="C9" s="104"/>
      <c r="D9" s="148">
        <v>523</v>
      </c>
      <c r="E9" s="149"/>
      <c r="F9" s="172"/>
      <c r="G9" s="172"/>
      <c r="H9" s="282" t="s">
        <v>263</v>
      </c>
      <c r="I9" s="279">
        <v>14</v>
      </c>
      <c r="J9" s="147"/>
      <c r="K9" s="148">
        <v>509</v>
      </c>
      <c r="L9" s="152"/>
    </row>
    <row r="10" spans="1:12" ht="24" customHeight="1">
      <c r="A10" s="153"/>
      <c r="B10" s="150" t="s">
        <v>127</v>
      </c>
      <c r="C10" s="104"/>
      <c r="D10" s="148">
        <v>242</v>
      </c>
      <c r="E10" s="149"/>
      <c r="F10" s="172"/>
      <c r="G10" s="172"/>
      <c r="H10" s="282"/>
      <c r="I10" s="279">
        <v>41</v>
      </c>
      <c r="J10" s="147"/>
      <c r="K10" s="148">
        <v>283</v>
      </c>
      <c r="L10" s="152"/>
    </row>
    <row r="11" spans="1:12" ht="24" customHeight="1">
      <c r="A11" s="153"/>
      <c r="B11" s="150" t="s">
        <v>128</v>
      </c>
      <c r="C11" s="104"/>
      <c r="D11" s="148">
        <v>489</v>
      </c>
      <c r="E11" s="149"/>
      <c r="F11" s="172"/>
      <c r="G11" s="172"/>
      <c r="H11" s="282" t="s">
        <v>243</v>
      </c>
      <c r="I11" s="279">
        <v>31</v>
      </c>
      <c r="J11" s="147"/>
      <c r="K11" s="148">
        <v>458</v>
      </c>
      <c r="L11" s="152"/>
    </row>
    <row r="12" spans="1:12" ht="24" customHeight="1">
      <c r="A12" s="153"/>
      <c r="B12" s="150" t="s">
        <v>129</v>
      </c>
      <c r="C12" s="104"/>
      <c r="D12" s="148">
        <v>463</v>
      </c>
      <c r="E12" s="149"/>
      <c r="F12" s="172"/>
      <c r="G12" s="172"/>
      <c r="H12" s="282"/>
      <c r="I12" s="279">
        <v>183</v>
      </c>
      <c r="J12" s="147"/>
      <c r="K12" s="148">
        <v>646</v>
      </c>
      <c r="L12" s="152"/>
    </row>
    <row r="13" spans="1:12" ht="24" customHeight="1">
      <c r="A13" s="153"/>
      <c r="B13" s="150" t="s">
        <v>130</v>
      </c>
      <c r="C13" s="104"/>
      <c r="D13" s="148">
        <v>58</v>
      </c>
      <c r="E13" s="149" t="s">
        <v>182</v>
      </c>
      <c r="F13" s="172"/>
      <c r="G13" s="172"/>
      <c r="H13" s="282" t="s">
        <v>243</v>
      </c>
      <c r="I13" s="279">
        <v>6</v>
      </c>
      <c r="J13" s="149" t="s">
        <v>182</v>
      </c>
      <c r="K13" s="148">
        <v>52</v>
      </c>
      <c r="L13" s="151" t="s">
        <v>182</v>
      </c>
    </row>
    <row r="14" spans="1:12" ht="24" customHeight="1">
      <c r="A14" s="153"/>
      <c r="B14" s="150" t="s">
        <v>131</v>
      </c>
      <c r="C14" s="104"/>
      <c r="D14" s="148">
        <v>215</v>
      </c>
      <c r="E14" s="149" t="s">
        <v>183</v>
      </c>
      <c r="F14" s="172"/>
      <c r="G14" s="172"/>
      <c r="H14" s="282"/>
      <c r="I14" s="279">
        <v>5</v>
      </c>
      <c r="J14" s="149" t="s">
        <v>183</v>
      </c>
      <c r="K14" s="148">
        <v>220</v>
      </c>
      <c r="L14" s="151" t="s">
        <v>183</v>
      </c>
    </row>
    <row r="15" spans="1:12" ht="24" customHeight="1">
      <c r="A15" s="153"/>
      <c r="B15" s="150" t="s">
        <v>132</v>
      </c>
      <c r="C15" s="104"/>
      <c r="D15" s="148">
        <v>185</v>
      </c>
      <c r="E15" s="149"/>
      <c r="F15" s="172"/>
      <c r="G15" s="172"/>
      <c r="H15" s="282"/>
      <c r="I15" s="279">
        <v>2</v>
      </c>
      <c r="J15" s="147"/>
      <c r="K15" s="148">
        <v>187</v>
      </c>
      <c r="L15" s="152"/>
    </row>
    <row r="16" spans="1:12" ht="24" customHeight="1">
      <c r="A16" s="153"/>
      <c r="B16" s="150" t="s">
        <v>133</v>
      </c>
      <c r="C16" s="104"/>
      <c r="D16" s="148">
        <v>966</v>
      </c>
      <c r="E16" s="149"/>
      <c r="F16" s="172"/>
      <c r="G16" s="172"/>
      <c r="H16" s="282"/>
      <c r="I16" s="279">
        <v>4</v>
      </c>
      <c r="J16" s="147"/>
      <c r="K16" s="148">
        <v>970</v>
      </c>
      <c r="L16" s="152"/>
    </row>
    <row r="17" spans="1:12" ht="24" customHeight="1">
      <c r="A17" s="153"/>
      <c r="B17" s="150" t="s">
        <v>134</v>
      </c>
      <c r="C17" s="104"/>
      <c r="D17" s="148">
        <v>294</v>
      </c>
      <c r="E17" s="149"/>
      <c r="F17" s="172"/>
      <c r="G17" s="172"/>
      <c r="H17" s="282" t="s">
        <v>243</v>
      </c>
      <c r="I17" s="279">
        <v>60</v>
      </c>
      <c r="J17" s="147"/>
      <c r="K17" s="148">
        <v>234</v>
      </c>
      <c r="L17" s="152"/>
    </row>
    <row r="18" spans="1:12" ht="24" customHeight="1">
      <c r="A18" s="153"/>
      <c r="B18" s="150" t="s">
        <v>135</v>
      </c>
      <c r="C18" s="104"/>
      <c r="D18" s="148">
        <v>17</v>
      </c>
      <c r="E18" s="149"/>
      <c r="F18" s="172"/>
      <c r="G18" s="172"/>
      <c r="H18" s="282"/>
      <c r="I18" s="279">
        <v>1</v>
      </c>
      <c r="J18" s="147"/>
      <c r="K18" s="148">
        <v>18</v>
      </c>
      <c r="L18" s="152"/>
    </row>
    <row r="19" spans="1:12" s="96" customFormat="1" ht="24" customHeight="1" thickBot="1">
      <c r="A19" s="154"/>
      <c r="B19" s="155" t="s">
        <v>136</v>
      </c>
      <c r="C19" s="105"/>
      <c r="D19" s="156">
        <v>4</v>
      </c>
      <c r="E19" s="157"/>
      <c r="F19" s="173"/>
      <c r="G19" s="173"/>
      <c r="H19" s="283"/>
      <c r="I19" s="280">
        <v>6</v>
      </c>
      <c r="J19" s="158"/>
      <c r="K19" s="156">
        <v>10</v>
      </c>
      <c r="L19" s="159"/>
    </row>
    <row r="20" spans="1:23" s="83" customFormat="1" ht="57.75" customHeight="1" thickBot="1">
      <c r="A20" s="160" t="s">
        <v>186</v>
      </c>
      <c r="B20" s="161"/>
      <c r="C20" s="118"/>
      <c r="D20" s="118"/>
      <c r="E20" s="118"/>
      <c r="F20" s="162"/>
      <c r="G20" s="118"/>
      <c r="H20" s="162"/>
      <c r="I20" s="118"/>
      <c r="J20" s="118"/>
      <c r="K20" s="118"/>
      <c r="L20" s="166"/>
      <c r="Q20" s="12"/>
      <c r="V20" s="12"/>
      <c r="W20" s="100"/>
    </row>
    <row r="21" spans="1:12" ht="13.5">
      <c r="A21" s="22"/>
      <c r="B21" s="544" t="s">
        <v>56</v>
      </c>
      <c r="C21" s="163"/>
      <c r="D21" s="537" t="s">
        <v>39</v>
      </c>
      <c r="E21" s="538"/>
      <c r="F21" s="177"/>
      <c r="G21" s="178"/>
      <c r="H21" s="554" t="s">
        <v>61</v>
      </c>
      <c r="I21" s="554"/>
      <c r="J21" s="538"/>
      <c r="K21" s="537" t="s">
        <v>41</v>
      </c>
      <c r="L21" s="557"/>
    </row>
    <row r="22" spans="1:12" ht="14.25" thickBot="1">
      <c r="A22" s="164"/>
      <c r="B22" s="547"/>
      <c r="C22" s="165"/>
      <c r="D22" s="539"/>
      <c r="E22" s="540"/>
      <c r="F22" s="179"/>
      <c r="G22" s="180"/>
      <c r="H22" s="555"/>
      <c r="I22" s="555"/>
      <c r="J22" s="540"/>
      <c r="K22" s="539"/>
      <c r="L22" s="558"/>
    </row>
    <row r="23" spans="1:12" ht="13.5" customHeight="1">
      <c r="A23" s="411"/>
      <c r="B23" s="556" t="s">
        <v>51</v>
      </c>
      <c r="C23" s="532"/>
      <c r="D23" s="535">
        <v>223712000</v>
      </c>
      <c r="E23" s="201" t="s">
        <v>201</v>
      </c>
      <c r="F23" s="202" t="s">
        <v>54</v>
      </c>
      <c r="G23" s="203" t="s">
        <v>55</v>
      </c>
      <c r="H23" s="561" t="str">
        <f>IF(F24-G24&lt;0,"△","")</f>
        <v>△</v>
      </c>
      <c r="I23" s="559">
        <v>6048000</v>
      </c>
      <c r="J23" s="201" t="s">
        <v>202</v>
      </c>
      <c r="K23" s="535">
        <v>217664000</v>
      </c>
      <c r="L23" s="204" t="s">
        <v>40</v>
      </c>
    </row>
    <row r="24" spans="1:12" ht="13.5" customHeight="1">
      <c r="A24" s="553"/>
      <c r="B24" s="517"/>
      <c r="C24" s="520"/>
      <c r="D24" s="536"/>
      <c r="E24" s="205"/>
      <c r="F24" s="206">
        <v>36964000</v>
      </c>
      <c r="G24" s="207">
        <v>45894000</v>
      </c>
      <c r="H24" s="562"/>
      <c r="I24" s="530"/>
      <c r="J24" s="205"/>
      <c r="K24" s="536"/>
      <c r="L24" s="208"/>
    </row>
    <row r="25" spans="1:12" ht="13.5" customHeight="1">
      <c r="A25" s="563"/>
      <c r="B25" s="517" t="s">
        <v>242</v>
      </c>
      <c r="C25" s="519"/>
      <c r="D25" s="535">
        <v>3039709768</v>
      </c>
      <c r="E25" s="201"/>
      <c r="F25" s="202"/>
      <c r="G25" s="209"/>
      <c r="H25" s="523">
        <f>IF(F26-G26&lt;0,"△","")</f>
      </c>
      <c r="I25" s="529">
        <v>69440310</v>
      </c>
      <c r="J25" s="201"/>
      <c r="K25" s="535">
        <v>3109150078</v>
      </c>
      <c r="L25" s="204"/>
    </row>
    <row r="26" spans="1:12" ht="13.5" customHeight="1">
      <c r="A26" s="553"/>
      <c r="B26" s="517"/>
      <c r="C26" s="520"/>
      <c r="D26" s="536"/>
      <c r="E26" s="205"/>
      <c r="F26" s="206">
        <v>382305170</v>
      </c>
      <c r="G26" s="207">
        <v>279200153</v>
      </c>
      <c r="H26" s="560"/>
      <c r="I26" s="530"/>
      <c r="J26" s="205"/>
      <c r="K26" s="536"/>
      <c r="L26" s="208"/>
    </row>
    <row r="27" spans="1:12" ht="13.5" customHeight="1">
      <c r="A27" s="563"/>
      <c r="B27" s="517" t="s">
        <v>36</v>
      </c>
      <c r="C27" s="519"/>
      <c r="D27" s="535">
        <v>809403000</v>
      </c>
      <c r="E27" s="201"/>
      <c r="F27" s="202"/>
      <c r="G27" s="209"/>
      <c r="H27" s="523" t="str">
        <f>IF(F28-G28&lt;0,"△","")</f>
        <v>△</v>
      </c>
      <c r="I27" s="531">
        <v>39154000</v>
      </c>
      <c r="J27" s="201"/>
      <c r="K27" s="535">
        <v>770249000</v>
      </c>
      <c r="L27" s="204"/>
    </row>
    <row r="28" spans="1:12" ht="13.5" customHeight="1">
      <c r="A28" s="553"/>
      <c r="B28" s="517"/>
      <c r="C28" s="520"/>
      <c r="D28" s="536"/>
      <c r="E28" s="205"/>
      <c r="F28" s="206">
        <v>0</v>
      </c>
      <c r="G28" s="207">
        <v>39154000</v>
      </c>
      <c r="H28" s="560"/>
      <c r="I28" s="530"/>
      <c r="J28" s="205"/>
      <c r="K28" s="536"/>
      <c r="L28" s="208"/>
    </row>
    <row r="29" spans="1:12" s="5" customFormat="1" ht="13.5" customHeight="1">
      <c r="A29" s="563"/>
      <c r="B29" s="517" t="s">
        <v>58</v>
      </c>
      <c r="C29" s="519"/>
      <c r="D29" s="535">
        <v>2318000000</v>
      </c>
      <c r="E29" s="201"/>
      <c r="F29" s="202"/>
      <c r="G29" s="209"/>
      <c r="H29" s="523" t="s">
        <v>243</v>
      </c>
      <c r="I29" s="531">
        <v>115900000</v>
      </c>
      <c r="J29" s="201"/>
      <c r="K29" s="535">
        <v>2202100000</v>
      </c>
      <c r="L29" s="204"/>
    </row>
    <row r="30" spans="1:12" s="5" customFormat="1" ht="13.5" customHeight="1">
      <c r="A30" s="553"/>
      <c r="B30" s="517"/>
      <c r="C30" s="520"/>
      <c r="D30" s="536"/>
      <c r="E30" s="205"/>
      <c r="F30" s="206">
        <v>0</v>
      </c>
      <c r="G30" s="207">
        <v>0</v>
      </c>
      <c r="H30" s="560"/>
      <c r="I30" s="530"/>
      <c r="J30" s="205"/>
      <c r="K30" s="536"/>
      <c r="L30" s="208"/>
    </row>
    <row r="31" spans="1:12" ht="13.5" customHeight="1">
      <c r="A31" s="563"/>
      <c r="B31" s="517" t="s">
        <v>43</v>
      </c>
      <c r="C31" s="519"/>
      <c r="D31" s="535">
        <v>247187937</v>
      </c>
      <c r="E31" s="201"/>
      <c r="F31" s="202"/>
      <c r="G31" s="209"/>
      <c r="H31" s="523" t="str">
        <f>IF(F32-G32&lt;0,"△","")</f>
        <v>△</v>
      </c>
      <c r="I31" s="531">
        <v>17933714</v>
      </c>
      <c r="J31" s="201"/>
      <c r="K31" s="535">
        <v>229254223</v>
      </c>
      <c r="L31" s="204"/>
    </row>
    <row r="32" spans="1:12" ht="13.5" customHeight="1">
      <c r="A32" s="553"/>
      <c r="B32" s="517"/>
      <c r="C32" s="520"/>
      <c r="D32" s="536"/>
      <c r="E32" s="205"/>
      <c r="F32" s="206">
        <v>1485205</v>
      </c>
      <c r="G32" s="207">
        <v>16891176</v>
      </c>
      <c r="H32" s="560"/>
      <c r="I32" s="530"/>
      <c r="J32" s="205"/>
      <c r="K32" s="536"/>
      <c r="L32" s="208"/>
    </row>
    <row r="33" spans="1:12" ht="13.5" customHeight="1">
      <c r="A33" s="563"/>
      <c r="B33" s="517" t="s">
        <v>42</v>
      </c>
      <c r="C33" s="519"/>
      <c r="D33" s="533">
        <v>99270390</v>
      </c>
      <c r="E33" s="210"/>
      <c r="F33" s="211"/>
      <c r="G33" s="212"/>
      <c r="H33" s="523" t="str">
        <f>IF(F34-G34&lt;0,"△","")</f>
        <v>△</v>
      </c>
      <c r="I33" s="521">
        <v>5714286</v>
      </c>
      <c r="J33" s="210"/>
      <c r="K33" s="533">
        <v>93556104</v>
      </c>
      <c r="L33" s="204"/>
    </row>
    <row r="34" spans="1:12" ht="13.5" customHeight="1" thickBot="1">
      <c r="A34" s="564"/>
      <c r="B34" s="518"/>
      <c r="C34" s="565"/>
      <c r="D34" s="534"/>
      <c r="E34" s="213"/>
      <c r="F34" s="214">
        <v>0</v>
      </c>
      <c r="G34" s="215">
        <v>6918029</v>
      </c>
      <c r="H34" s="524"/>
      <c r="I34" s="522"/>
      <c r="J34" s="213"/>
      <c r="K34" s="534"/>
      <c r="L34" s="216"/>
    </row>
    <row r="35" spans="4:12" ht="13.5">
      <c r="D35" s="1"/>
      <c r="E35" s="1"/>
      <c r="F35" s="1"/>
      <c r="G35" s="1"/>
      <c r="H35" s="1"/>
      <c r="I35" s="1"/>
      <c r="J35" s="1"/>
      <c r="K35" s="1"/>
      <c r="L35" s="1"/>
    </row>
    <row r="37" spans="6:8" ht="13.5">
      <c r="F37" s="4"/>
      <c r="G37" s="4"/>
      <c r="H37" s="4"/>
    </row>
    <row r="39" ht="13.5">
      <c r="I39" s="2"/>
    </row>
    <row r="44" ht="13.5" thickBot="1">
      <c r="I44" s="1"/>
    </row>
  </sheetData>
  <sheetProtection/>
  <mergeCells count="52">
    <mergeCell ref="A25:A26"/>
    <mergeCell ref="C29:C30"/>
    <mergeCell ref="D31:D32"/>
    <mergeCell ref="A31:A32"/>
    <mergeCell ref="C27:C28"/>
    <mergeCell ref="B31:B32"/>
    <mergeCell ref="A29:A30"/>
    <mergeCell ref="A27:A28"/>
    <mergeCell ref="C25:C26"/>
    <mergeCell ref="D29:D30"/>
    <mergeCell ref="K31:K32"/>
    <mergeCell ref="K33:K34"/>
    <mergeCell ref="K25:K26"/>
    <mergeCell ref="K27:K28"/>
    <mergeCell ref="A33:A34"/>
    <mergeCell ref="C33:C34"/>
    <mergeCell ref="H31:H32"/>
    <mergeCell ref="H29:H30"/>
    <mergeCell ref="B27:B28"/>
    <mergeCell ref="B29:B30"/>
    <mergeCell ref="H25:H26"/>
    <mergeCell ref="H27:H28"/>
    <mergeCell ref="K29:K30"/>
    <mergeCell ref="H23:H24"/>
    <mergeCell ref="H21:J22"/>
    <mergeCell ref="I29:I30"/>
    <mergeCell ref="A2:C3"/>
    <mergeCell ref="K2:L3"/>
    <mergeCell ref="A23:A24"/>
    <mergeCell ref="F2:F3"/>
    <mergeCell ref="B21:B22"/>
    <mergeCell ref="H2:J3"/>
    <mergeCell ref="B23:B24"/>
    <mergeCell ref="K21:L22"/>
    <mergeCell ref="I23:I24"/>
    <mergeCell ref="K23:K24"/>
    <mergeCell ref="D33:D34"/>
    <mergeCell ref="D25:D26"/>
    <mergeCell ref="D27:D28"/>
    <mergeCell ref="D21:E22"/>
    <mergeCell ref="D23:D24"/>
    <mergeCell ref="G2:G3"/>
    <mergeCell ref="B25:B26"/>
    <mergeCell ref="B33:B34"/>
    <mergeCell ref="C31:C32"/>
    <mergeCell ref="I33:I34"/>
    <mergeCell ref="H33:H34"/>
    <mergeCell ref="D2:E3"/>
    <mergeCell ref="I25:I26"/>
    <mergeCell ref="I31:I32"/>
    <mergeCell ref="C23:C24"/>
    <mergeCell ref="I27:I28"/>
  </mergeCells>
  <dataValidations count="1">
    <dataValidation allowBlank="1" showInputMessage="1" showErrorMessage="1" sqref="H25 H27 H29 H31 H33 F24:G32"/>
  </dataValidations>
  <printOptions horizontalCentered="1" verticalCentered="1"/>
  <pageMargins left="0.5905511811023623" right="0.3937007874015748" top="1.1023622047244095" bottom="0.7086614173228347" header="0.5905511811023623" footer="0.31496062992125984"/>
  <pageSetup blackAndWhite="1" horizontalDpi="600" verticalDpi="600" orientation="portrait" paperSize="9" scale="99" r:id="rId1"/>
  <headerFooter scaleWithDoc="0" alignWithMargins="0">
    <oddHeader>&amp;L&amp;"ＭＳ Ｐ明朝,標準"&amp;14　財産に関する調書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N62"/>
  <sheetViews>
    <sheetView view="pageBreakPreview" zoomScale="90" zoomScaleNormal="80" zoomScaleSheetLayoutView="90" workbookViewId="0" topLeftCell="A1">
      <pane xSplit="4" ySplit="3" topLeftCell="E7" activePane="bottomRight" state="frozen"/>
      <selection pane="topLeft" activeCell="Y17" sqref="Y17"/>
      <selection pane="topRight" activeCell="Y17" sqref="Y17"/>
      <selection pane="bottomLeft" activeCell="Y17" sqref="Y17"/>
      <selection pane="bottomRight" activeCell="I62" sqref="I62"/>
    </sheetView>
  </sheetViews>
  <sheetFormatPr defaultColWidth="9.00390625" defaultRowHeight="13.5"/>
  <cols>
    <col min="1" max="1" width="1.37890625" style="6" customWidth="1"/>
    <col min="2" max="2" width="46.50390625" style="6" customWidth="1"/>
    <col min="3" max="3" width="1.12109375" style="6" customWidth="1"/>
    <col min="4" max="4" width="1.25" style="6" customWidth="1"/>
    <col min="5" max="5" width="10.875" style="6" customWidth="1"/>
    <col min="6" max="6" width="1.25" style="6" customWidth="1"/>
    <col min="7" max="7" width="20.375" style="6" customWidth="1"/>
    <col min="8" max="8" width="1.25" style="6" customWidth="1"/>
    <col min="9" max="9" width="20.375" style="6" customWidth="1"/>
    <col min="10" max="10" width="1.25" style="6" customWidth="1"/>
    <col min="11" max="11" width="20.375" style="6" customWidth="1"/>
    <col min="12" max="12" width="1.25" style="6" customWidth="1"/>
    <col min="13" max="13" width="6.875" style="11" customWidth="1"/>
    <col min="14" max="14" width="13.625" style="6" bestFit="1" customWidth="1"/>
    <col min="15" max="16384" width="9.00390625" style="6" customWidth="1"/>
  </cols>
  <sheetData>
    <row r="1" spans="1:13" ht="96" customHeight="1" thickBot="1">
      <c r="A1" s="567" t="s">
        <v>62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9"/>
    </row>
    <row r="2" spans="1:13" ht="22.5" customHeight="1">
      <c r="A2" s="22"/>
      <c r="B2" s="578" t="s">
        <v>47</v>
      </c>
      <c r="C2" s="24"/>
      <c r="D2" s="580" t="s">
        <v>48</v>
      </c>
      <c r="E2" s="578"/>
      <c r="F2" s="581"/>
      <c r="G2" s="584" t="s">
        <v>44</v>
      </c>
      <c r="H2" s="571"/>
      <c r="I2" s="570" t="s">
        <v>60</v>
      </c>
      <c r="J2" s="571"/>
      <c r="K2" s="584" t="s">
        <v>49</v>
      </c>
      <c r="L2" s="571"/>
      <c r="M2" s="576" t="s">
        <v>0</v>
      </c>
    </row>
    <row r="3" spans="1:13" ht="22.5" customHeight="1" thickBot="1">
      <c r="A3" s="23"/>
      <c r="B3" s="579"/>
      <c r="C3" s="25"/>
      <c r="D3" s="582"/>
      <c r="E3" s="579"/>
      <c r="F3" s="583"/>
      <c r="G3" s="585"/>
      <c r="H3" s="573"/>
      <c r="I3" s="572"/>
      <c r="J3" s="573"/>
      <c r="K3" s="585"/>
      <c r="L3" s="573"/>
      <c r="M3" s="577"/>
    </row>
    <row r="4" spans="1:13" ht="12.75" customHeight="1">
      <c r="A4" s="26"/>
      <c r="B4" s="28"/>
      <c r="C4" s="29"/>
      <c r="D4" s="30"/>
      <c r="E4" s="31"/>
      <c r="F4" s="32"/>
      <c r="G4" s="19" t="s">
        <v>37</v>
      </c>
      <c r="H4" s="20"/>
      <c r="I4" s="21" t="s">
        <v>37</v>
      </c>
      <c r="J4" s="20"/>
      <c r="K4" s="19" t="s">
        <v>37</v>
      </c>
      <c r="L4" s="20"/>
      <c r="M4" s="18"/>
    </row>
    <row r="5" spans="1:13" ht="19.5" customHeight="1">
      <c r="A5" s="33"/>
      <c r="B5" s="34" t="s">
        <v>1</v>
      </c>
      <c r="C5" s="35"/>
      <c r="D5" s="36"/>
      <c r="E5" s="34" t="s">
        <v>33</v>
      </c>
      <c r="F5" s="35"/>
      <c r="G5" s="51">
        <v>7803352409</v>
      </c>
      <c r="H5" s="52"/>
      <c r="I5" s="53">
        <v>806742163</v>
      </c>
      <c r="J5" s="54"/>
      <c r="K5" s="51">
        <v>8610094572</v>
      </c>
      <c r="L5" s="52"/>
      <c r="M5" s="55"/>
    </row>
    <row r="6" spans="1:13" ht="19.5" customHeight="1">
      <c r="A6" s="37"/>
      <c r="B6" s="38" t="s">
        <v>2</v>
      </c>
      <c r="C6" s="39"/>
      <c r="D6" s="40"/>
      <c r="E6" s="38" t="s">
        <v>33</v>
      </c>
      <c r="F6" s="39"/>
      <c r="G6" s="56">
        <v>14319464638</v>
      </c>
      <c r="H6" s="57"/>
      <c r="I6" s="53">
        <v>4442572356</v>
      </c>
      <c r="J6" s="58"/>
      <c r="K6" s="51">
        <v>18762036994</v>
      </c>
      <c r="L6" s="57"/>
      <c r="M6" s="59"/>
    </row>
    <row r="7" spans="1:13" ht="19.5" customHeight="1">
      <c r="A7" s="37"/>
      <c r="B7" s="38" t="s">
        <v>194</v>
      </c>
      <c r="C7" s="39"/>
      <c r="D7" s="40"/>
      <c r="E7" s="7" t="s">
        <v>34</v>
      </c>
      <c r="F7" s="39"/>
      <c r="G7" s="60">
        <v>1900000000</v>
      </c>
      <c r="H7" s="57"/>
      <c r="I7" s="53" t="s">
        <v>63</v>
      </c>
      <c r="J7" s="58"/>
      <c r="K7" s="60">
        <v>1900000000</v>
      </c>
      <c r="L7" s="57"/>
      <c r="M7" s="61"/>
    </row>
    <row r="8" spans="1:13" ht="19.5" customHeight="1">
      <c r="A8" s="41"/>
      <c r="B8" s="574" t="s">
        <v>3</v>
      </c>
      <c r="C8" s="42"/>
      <c r="D8" s="43"/>
      <c r="E8" s="38" t="s">
        <v>33</v>
      </c>
      <c r="F8" s="39"/>
      <c r="G8" s="60">
        <v>953784000</v>
      </c>
      <c r="H8" s="57"/>
      <c r="I8" s="53">
        <v>112607000</v>
      </c>
      <c r="J8" s="62"/>
      <c r="K8" s="51">
        <v>1066391000</v>
      </c>
      <c r="L8" s="57"/>
      <c r="M8" s="55" t="s">
        <v>50</v>
      </c>
    </row>
    <row r="9" spans="1:14" ht="19.5" customHeight="1">
      <c r="A9" s="33"/>
      <c r="B9" s="575"/>
      <c r="C9" s="35"/>
      <c r="D9" s="44"/>
      <c r="E9" s="7" t="s">
        <v>35</v>
      </c>
      <c r="F9" s="39"/>
      <c r="G9" s="60">
        <v>2270673000</v>
      </c>
      <c r="H9" s="57"/>
      <c r="I9" s="53" t="s">
        <v>63</v>
      </c>
      <c r="J9" s="58"/>
      <c r="K9" s="51">
        <v>2270673000</v>
      </c>
      <c r="L9" s="57"/>
      <c r="M9" s="61"/>
      <c r="N9" s="8"/>
    </row>
    <row r="10" spans="1:13" ht="19.5" customHeight="1">
      <c r="A10" s="37"/>
      <c r="B10" s="38" t="s">
        <v>4</v>
      </c>
      <c r="C10" s="39"/>
      <c r="D10" s="40"/>
      <c r="E10" s="38" t="s">
        <v>33</v>
      </c>
      <c r="F10" s="39"/>
      <c r="G10" s="60">
        <v>996527603</v>
      </c>
      <c r="H10" s="57"/>
      <c r="I10" s="53">
        <v>772143</v>
      </c>
      <c r="J10" s="58"/>
      <c r="K10" s="51">
        <v>997299746</v>
      </c>
      <c r="L10" s="57"/>
      <c r="M10" s="55"/>
    </row>
    <row r="11" spans="1:13" ht="19.5" customHeight="1">
      <c r="A11" s="37"/>
      <c r="B11" s="38" t="s">
        <v>5</v>
      </c>
      <c r="C11" s="39"/>
      <c r="D11" s="40"/>
      <c r="E11" s="38" t="s">
        <v>33</v>
      </c>
      <c r="F11" s="39"/>
      <c r="G11" s="60">
        <v>1371998289</v>
      </c>
      <c r="H11" s="57"/>
      <c r="I11" s="53">
        <v>491530</v>
      </c>
      <c r="J11" s="58"/>
      <c r="K11" s="51">
        <v>1372489819</v>
      </c>
      <c r="L11" s="57"/>
      <c r="M11" s="61"/>
    </row>
    <row r="12" spans="1:13" ht="19.5" customHeight="1">
      <c r="A12" s="37"/>
      <c r="B12" s="38" t="s">
        <v>6</v>
      </c>
      <c r="C12" s="39"/>
      <c r="D12" s="40"/>
      <c r="E12" s="38" t="s">
        <v>33</v>
      </c>
      <c r="F12" s="39"/>
      <c r="G12" s="60">
        <v>1109082310</v>
      </c>
      <c r="H12" s="57"/>
      <c r="I12" s="53">
        <v>2914383</v>
      </c>
      <c r="J12" s="62"/>
      <c r="K12" s="51">
        <v>1111996693</v>
      </c>
      <c r="L12" s="57"/>
      <c r="M12" s="55"/>
    </row>
    <row r="13" spans="1:13" ht="19.5" customHeight="1">
      <c r="A13" s="37"/>
      <c r="B13" s="38" t="s">
        <v>195</v>
      </c>
      <c r="C13" s="39"/>
      <c r="D13" s="40"/>
      <c r="E13" s="7" t="s">
        <v>34</v>
      </c>
      <c r="F13" s="39"/>
      <c r="G13" s="60">
        <v>20000000</v>
      </c>
      <c r="H13" s="57"/>
      <c r="I13" s="53" t="s">
        <v>63</v>
      </c>
      <c r="J13" s="58"/>
      <c r="K13" s="51">
        <v>20000000</v>
      </c>
      <c r="L13" s="57"/>
      <c r="M13" s="61"/>
    </row>
    <row r="14" spans="1:13" ht="19.5" customHeight="1">
      <c r="A14" s="37"/>
      <c r="B14" s="38" t="s">
        <v>7</v>
      </c>
      <c r="C14" s="39"/>
      <c r="D14" s="40"/>
      <c r="E14" s="38" t="s">
        <v>33</v>
      </c>
      <c r="F14" s="39"/>
      <c r="G14" s="60">
        <v>2404668572</v>
      </c>
      <c r="H14" s="57"/>
      <c r="I14" s="53">
        <v>1700154476</v>
      </c>
      <c r="J14" s="58"/>
      <c r="K14" s="51">
        <v>4104823048</v>
      </c>
      <c r="L14" s="57"/>
      <c r="M14" s="61"/>
    </row>
    <row r="15" spans="1:13" ht="19.5" customHeight="1">
      <c r="A15" s="37"/>
      <c r="B15" s="38" t="s">
        <v>8</v>
      </c>
      <c r="C15" s="39"/>
      <c r="D15" s="40"/>
      <c r="E15" s="38" t="s">
        <v>33</v>
      </c>
      <c r="F15" s="39"/>
      <c r="G15" s="60">
        <v>1982258157</v>
      </c>
      <c r="H15" s="57"/>
      <c r="I15" s="53">
        <v>304803000</v>
      </c>
      <c r="J15" s="58"/>
      <c r="K15" s="51">
        <v>2287061157</v>
      </c>
      <c r="L15" s="57"/>
      <c r="M15" s="55"/>
    </row>
    <row r="16" spans="1:13" ht="19.5" customHeight="1">
      <c r="A16" s="37"/>
      <c r="B16" s="38" t="s">
        <v>9</v>
      </c>
      <c r="C16" s="39"/>
      <c r="D16" s="40"/>
      <c r="E16" s="38" t="s">
        <v>33</v>
      </c>
      <c r="F16" s="39"/>
      <c r="G16" s="60">
        <v>100000000</v>
      </c>
      <c r="H16" s="57"/>
      <c r="I16" s="53" t="s">
        <v>63</v>
      </c>
      <c r="J16" s="62"/>
      <c r="K16" s="51">
        <v>100000000</v>
      </c>
      <c r="L16" s="57"/>
      <c r="M16" s="61"/>
    </row>
    <row r="17" spans="1:13" ht="19.5" customHeight="1">
      <c r="A17" s="37"/>
      <c r="B17" s="38" t="s">
        <v>10</v>
      </c>
      <c r="C17" s="39"/>
      <c r="D17" s="40"/>
      <c r="E17" s="38" t="s">
        <v>33</v>
      </c>
      <c r="F17" s="39"/>
      <c r="G17" s="60">
        <v>56404112</v>
      </c>
      <c r="H17" s="57"/>
      <c r="I17" s="53">
        <v>360000</v>
      </c>
      <c r="J17" s="58"/>
      <c r="K17" s="51">
        <v>56764112</v>
      </c>
      <c r="L17" s="57"/>
      <c r="M17" s="61"/>
    </row>
    <row r="18" spans="1:13" ht="19.5" customHeight="1">
      <c r="A18" s="37"/>
      <c r="B18" s="38" t="s">
        <v>11</v>
      </c>
      <c r="C18" s="39"/>
      <c r="D18" s="40"/>
      <c r="E18" s="38" t="s">
        <v>33</v>
      </c>
      <c r="F18" s="39"/>
      <c r="G18" s="60">
        <v>8464323</v>
      </c>
      <c r="H18" s="57"/>
      <c r="I18" s="53">
        <v>6854</v>
      </c>
      <c r="J18" s="58"/>
      <c r="K18" s="51">
        <v>8471177</v>
      </c>
      <c r="L18" s="57"/>
      <c r="M18" s="61"/>
    </row>
    <row r="19" spans="1:13" ht="19.5" customHeight="1">
      <c r="A19" s="37"/>
      <c r="B19" s="38" t="s">
        <v>12</v>
      </c>
      <c r="C19" s="39"/>
      <c r="D19" s="40"/>
      <c r="E19" s="38" t="s">
        <v>33</v>
      </c>
      <c r="F19" s="39"/>
      <c r="G19" s="60">
        <v>100000000</v>
      </c>
      <c r="H19" s="57"/>
      <c r="I19" s="53" t="s">
        <v>63</v>
      </c>
      <c r="J19" s="62"/>
      <c r="K19" s="51">
        <v>100000000</v>
      </c>
      <c r="L19" s="57"/>
      <c r="M19" s="61"/>
    </row>
    <row r="20" spans="1:13" ht="19.5" customHeight="1">
      <c r="A20" s="37"/>
      <c r="B20" s="38" t="s">
        <v>52</v>
      </c>
      <c r="C20" s="39"/>
      <c r="D20" s="40"/>
      <c r="E20" s="38" t="s">
        <v>33</v>
      </c>
      <c r="F20" s="39"/>
      <c r="G20" s="60">
        <v>1928698566</v>
      </c>
      <c r="H20" s="57"/>
      <c r="I20" s="53">
        <v>2442706</v>
      </c>
      <c r="J20" s="62"/>
      <c r="K20" s="51">
        <v>1931141272</v>
      </c>
      <c r="L20" s="57"/>
      <c r="M20" s="61"/>
    </row>
    <row r="21" spans="1:13" ht="19.5" customHeight="1">
      <c r="A21" s="37"/>
      <c r="B21" s="38" t="s">
        <v>13</v>
      </c>
      <c r="C21" s="39"/>
      <c r="D21" s="40"/>
      <c r="E21" s="38" t="s">
        <v>33</v>
      </c>
      <c r="F21" s="39"/>
      <c r="G21" s="60">
        <v>150000000</v>
      </c>
      <c r="H21" s="57"/>
      <c r="I21" s="53" t="s">
        <v>63</v>
      </c>
      <c r="J21" s="62"/>
      <c r="K21" s="51">
        <v>150000000</v>
      </c>
      <c r="L21" s="57"/>
      <c r="M21" s="55"/>
    </row>
    <row r="22" spans="1:13" ht="19.5" customHeight="1">
      <c r="A22" s="37"/>
      <c r="B22" s="38" t="s">
        <v>14</v>
      </c>
      <c r="C22" s="39"/>
      <c r="D22" s="40"/>
      <c r="E22" s="38" t="s">
        <v>33</v>
      </c>
      <c r="F22" s="39"/>
      <c r="G22" s="60">
        <v>24129960</v>
      </c>
      <c r="H22" s="57"/>
      <c r="I22" s="53" t="s">
        <v>63</v>
      </c>
      <c r="J22" s="62"/>
      <c r="K22" s="51">
        <v>24129960</v>
      </c>
      <c r="L22" s="57"/>
      <c r="M22" s="61"/>
    </row>
    <row r="23" spans="1:13" ht="19.5" customHeight="1">
      <c r="A23" s="37"/>
      <c r="B23" s="38" t="s">
        <v>15</v>
      </c>
      <c r="C23" s="39"/>
      <c r="D23" s="40"/>
      <c r="E23" s="38" t="s">
        <v>33</v>
      </c>
      <c r="F23" s="39"/>
      <c r="G23" s="60">
        <v>51809535</v>
      </c>
      <c r="H23" s="57"/>
      <c r="I23" s="53">
        <v>-3756851</v>
      </c>
      <c r="J23" s="58"/>
      <c r="K23" s="51">
        <v>48052684</v>
      </c>
      <c r="L23" s="57"/>
      <c r="M23" s="61"/>
    </row>
    <row r="24" spans="1:13" ht="19.5" customHeight="1">
      <c r="A24" s="37"/>
      <c r="B24" s="38" t="s">
        <v>16</v>
      </c>
      <c r="C24" s="39"/>
      <c r="D24" s="40"/>
      <c r="E24" s="38" t="s">
        <v>33</v>
      </c>
      <c r="F24" s="39"/>
      <c r="G24" s="60">
        <v>573242258</v>
      </c>
      <c r="H24" s="57"/>
      <c r="I24" s="53">
        <v>600464147</v>
      </c>
      <c r="J24" s="58"/>
      <c r="K24" s="51">
        <v>1173706405</v>
      </c>
      <c r="L24" s="57"/>
      <c r="M24" s="61"/>
    </row>
    <row r="25" spans="1:13" ht="19.5" customHeight="1">
      <c r="A25" s="37"/>
      <c r="B25" s="38" t="s">
        <v>17</v>
      </c>
      <c r="C25" s="39"/>
      <c r="D25" s="40"/>
      <c r="E25" s="38" t="s">
        <v>33</v>
      </c>
      <c r="F25" s="39"/>
      <c r="G25" s="60">
        <v>2538253959</v>
      </c>
      <c r="H25" s="57"/>
      <c r="I25" s="53">
        <v>-320000000</v>
      </c>
      <c r="J25" s="58"/>
      <c r="K25" s="51">
        <v>2218253959</v>
      </c>
      <c r="L25" s="57"/>
      <c r="M25" s="55"/>
    </row>
    <row r="26" spans="1:13" ht="19.5" customHeight="1">
      <c r="A26" s="37"/>
      <c r="B26" s="38" t="s">
        <v>18</v>
      </c>
      <c r="C26" s="39"/>
      <c r="D26" s="40"/>
      <c r="E26" s="38" t="s">
        <v>33</v>
      </c>
      <c r="F26" s="39"/>
      <c r="G26" s="60">
        <v>251140820</v>
      </c>
      <c r="H26" s="57"/>
      <c r="I26" s="53">
        <v>155544</v>
      </c>
      <c r="J26" s="58"/>
      <c r="K26" s="51">
        <v>251296364</v>
      </c>
      <c r="L26" s="57"/>
      <c r="M26" s="59"/>
    </row>
    <row r="27" spans="1:13" ht="19.5" customHeight="1">
      <c r="A27" s="37"/>
      <c r="B27" s="38" t="s">
        <v>19</v>
      </c>
      <c r="C27" s="39"/>
      <c r="D27" s="40"/>
      <c r="E27" s="38" t="s">
        <v>33</v>
      </c>
      <c r="F27" s="39"/>
      <c r="G27" s="60">
        <v>451812645</v>
      </c>
      <c r="H27" s="57"/>
      <c r="I27" s="53" t="s">
        <v>63</v>
      </c>
      <c r="J27" s="58"/>
      <c r="K27" s="51">
        <v>451812645</v>
      </c>
      <c r="L27" s="57"/>
      <c r="M27" s="61"/>
    </row>
    <row r="28" spans="1:13" ht="19.5" customHeight="1">
      <c r="A28" s="37"/>
      <c r="B28" s="38" t="s">
        <v>32</v>
      </c>
      <c r="C28" s="39"/>
      <c r="D28" s="40"/>
      <c r="E28" s="38" t="s">
        <v>33</v>
      </c>
      <c r="F28" s="39"/>
      <c r="G28" s="60">
        <v>4000000000</v>
      </c>
      <c r="H28" s="57"/>
      <c r="I28" s="53" t="s">
        <v>63</v>
      </c>
      <c r="J28" s="58"/>
      <c r="K28" s="51">
        <v>4000000000</v>
      </c>
      <c r="L28" s="57"/>
      <c r="M28" s="61"/>
    </row>
    <row r="29" spans="1:13" ht="19.5" customHeight="1">
      <c r="A29" s="37"/>
      <c r="B29" s="38" t="s">
        <v>20</v>
      </c>
      <c r="C29" s="39"/>
      <c r="D29" s="40"/>
      <c r="E29" s="38" t="s">
        <v>33</v>
      </c>
      <c r="F29" s="39"/>
      <c r="G29" s="60">
        <v>893152837</v>
      </c>
      <c r="H29" s="57"/>
      <c r="I29" s="53">
        <v>-276827</v>
      </c>
      <c r="J29" s="58"/>
      <c r="K29" s="51">
        <v>892876010</v>
      </c>
      <c r="L29" s="57"/>
      <c r="M29" s="55"/>
    </row>
    <row r="30" spans="1:13" ht="19.5" customHeight="1">
      <c r="A30" s="37"/>
      <c r="B30" s="38" t="s">
        <v>21</v>
      </c>
      <c r="C30" s="39"/>
      <c r="D30" s="40"/>
      <c r="E30" s="38" t="s">
        <v>33</v>
      </c>
      <c r="F30" s="39"/>
      <c r="G30" s="60">
        <v>27970556</v>
      </c>
      <c r="H30" s="57"/>
      <c r="I30" s="53" t="s">
        <v>63</v>
      </c>
      <c r="J30" s="58"/>
      <c r="K30" s="51">
        <v>27970556</v>
      </c>
      <c r="L30" s="57"/>
      <c r="M30" s="61"/>
    </row>
    <row r="31" spans="1:13" ht="19.5" customHeight="1">
      <c r="A31" s="37"/>
      <c r="B31" s="38" t="s">
        <v>22</v>
      </c>
      <c r="C31" s="39"/>
      <c r="D31" s="40"/>
      <c r="E31" s="38" t="s">
        <v>33</v>
      </c>
      <c r="F31" s="39"/>
      <c r="G31" s="60">
        <v>94489219</v>
      </c>
      <c r="H31" s="57"/>
      <c r="I31" s="53">
        <v>106781</v>
      </c>
      <c r="J31" s="58"/>
      <c r="K31" s="51">
        <v>94596000</v>
      </c>
      <c r="L31" s="57"/>
      <c r="M31" s="61"/>
    </row>
    <row r="32" spans="1:13" ht="19.5" customHeight="1">
      <c r="A32" s="37"/>
      <c r="B32" s="38" t="s">
        <v>23</v>
      </c>
      <c r="C32" s="39"/>
      <c r="D32" s="40"/>
      <c r="E32" s="38" t="s">
        <v>33</v>
      </c>
      <c r="F32" s="39"/>
      <c r="G32" s="60">
        <v>482166781</v>
      </c>
      <c r="H32" s="57"/>
      <c r="I32" s="53">
        <v>80255000</v>
      </c>
      <c r="J32" s="58"/>
      <c r="K32" s="51">
        <v>562421781</v>
      </c>
      <c r="L32" s="57"/>
      <c r="M32" s="55"/>
    </row>
    <row r="33" spans="1:13" ht="19.5" customHeight="1">
      <c r="A33" s="37"/>
      <c r="B33" s="38" t="s">
        <v>24</v>
      </c>
      <c r="C33" s="39"/>
      <c r="D33" s="40"/>
      <c r="E33" s="38" t="s">
        <v>33</v>
      </c>
      <c r="F33" s="39"/>
      <c r="G33" s="60">
        <v>629197922</v>
      </c>
      <c r="H33" s="57"/>
      <c r="I33" s="53">
        <v>569453</v>
      </c>
      <c r="J33" s="58"/>
      <c r="K33" s="51">
        <v>629767375</v>
      </c>
      <c r="L33" s="57"/>
      <c r="M33" s="61"/>
    </row>
    <row r="34" spans="1:13" ht="19.5" customHeight="1">
      <c r="A34" s="37"/>
      <c r="B34" s="38" t="s">
        <v>25</v>
      </c>
      <c r="C34" s="39"/>
      <c r="D34" s="40"/>
      <c r="E34" s="38" t="s">
        <v>33</v>
      </c>
      <c r="F34" s="39"/>
      <c r="G34" s="60">
        <v>122293924</v>
      </c>
      <c r="H34" s="57"/>
      <c r="I34" s="53" t="s">
        <v>63</v>
      </c>
      <c r="J34" s="58"/>
      <c r="K34" s="51">
        <v>122293924</v>
      </c>
      <c r="L34" s="57"/>
      <c r="M34" s="55"/>
    </row>
    <row r="35" spans="1:13" ht="19.5" customHeight="1">
      <c r="A35" s="37"/>
      <c r="B35" s="38" t="s">
        <v>198</v>
      </c>
      <c r="C35" s="39"/>
      <c r="D35" s="40"/>
      <c r="E35" s="38" t="s">
        <v>33</v>
      </c>
      <c r="F35" s="39"/>
      <c r="G35" s="60">
        <v>11514176</v>
      </c>
      <c r="H35" s="57"/>
      <c r="I35" s="53">
        <v>9323</v>
      </c>
      <c r="J35" s="58"/>
      <c r="K35" s="51">
        <v>11523499</v>
      </c>
      <c r="L35" s="57"/>
      <c r="M35" s="61"/>
    </row>
    <row r="36" spans="1:13" ht="19.5" customHeight="1">
      <c r="A36" s="37"/>
      <c r="B36" s="38" t="s">
        <v>26</v>
      </c>
      <c r="C36" s="39"/>
      <c r="D36" s="40"/>
      <c r="E36" s="38" t="s">
        <v>33</v>
      </c>
      <c r="F36" s="39"/>
      <c r="G36" s="60">
        <v>116351847</v>
      </c>
      <c r="H36" s="57"/>
      <c r="I36" s="53">
        <v>94208</v>
      </c>
      <c r="J36" s="58"/>
      <c r="K36" s="51">
        <v>116446055</v>
      </c>
      <c r="L36" s="57"/>
      <c r="M36" s="61"/>
    </row>
    <row r="37" spans="1:13" ht="19.5" customHeight="1">
      <c r="A37" s="37"/>
      <c r="B37" s="38" t="s">
        <v>27</v>
      </c>
      <c r="C37" s="39"/>
      <c r="D37" s="40"/>
      <c r="E37" s="38" t="s">
        <v>33</v>
      </c>
      <c r="F37" s="39"/>
      <c r="G37" s="60">
        <v>48052268</v>
      </c>
      <c r="H37" s="57"/>
      <c r="I37" s="53" t="s">
        <v>63</v>
      </c>
      <c r="J37" s="62"/>
      <c r="K37" s="51">
        <v>48052268</v>
      </c>
      <c r="L37" s="57"/>
      <c r="M37" s="61"/>
    </row>
    <row r="38" spans="1:13" ht="19.5" customHeight="1">
      <c r="A38" s="37"/>
      <c r="B38" s="38" t="s">
        <v>28</v>
      </c>
      <c r="C38" s="39"/>
      <c r="D38" s="40"/>
      <c r="E38" s="38" t="s">
        <v>33</v>
      </c>
      <c r="F38" s="39"/>
      <c r="G38" s="60">
        <v>154895471</v>
      </c>
      <c r="H38" s="57"/>
      <c r="I38" s="53">
        <v>125417</v>
      </c>
      <c r="J38" s="58"/>
      <c r="K38" s="51">
        <v>155020888</v>
      </c>
      <c r="L38" s="57"/>
      <c r="M38" s="61"/>
    </row>
    <row r="39" spans="1:13" ht="19.5" customHeight="1">
      <c r="A39" s="37"/>
      <c r="B39" s="38" t="s">
        <v>29</v>
      </c>
      <c r="C39" s="39"/>
      <c r="D39" s="40"/>
      <c r="E39" s="38" t="s">
        <v>33</v>
      </c>
      <c r="F39" s="39"/>
      <c r="G39" s="60">
        <v>206632457</v>
      </c>
      <c r="H39" s="57"/>
      <c r="I39" s="53" t="s">
        <v>63</v>
      </c>
      <c r="J39" s="62"/>
      <c r="K39" s="51">
        <v>206632457</v>
      </c>
      <c r="L39" s="57"/>
      <c r="M39" s="61"/>
    </row>
    <row r="40" spans="1:13" ht="19.5" customHeight="1">
      <c r="A40" s="37"/>
      <c r="B40" s="38" t="s">
        <v>30</v>
      </c>
      <c r="C40" s="39"/>
      <c r="D40" s="40"/>
      <c r="E40" s="38" t="s">
        <v>34</v>
      </c>
      <c r="F40" s="39"/>
      <c r="G40" s="60">
        <v>8981425</v>
      </c>
      <c r="H40" s="57"/>
      <c r="I40" s="53">
        <v>7272</v>
      </c>
      <c r="J40" s="58"/>
      <c r="K40" s="51">
        <v>8988697</v>
      </c>
      <c r="L40" s="57"/>
      <c r="M40" s="61"/>
    </row>
    <row r="41" spans="1:13" ht="19.5" customHeight="1">
      <c r="A41" s="37"/>
      <c r="B41" s="38" t="s">
        <v>31</v>
      </c>
      <c r="C41" s="39"/>
      <c r="D41" s="40"/>
      <c r="E41" s="7" t="s">
        <v>33</v>
      </c>
      <c r="F41" s="39"/>
      <c r="G41" s="60">
        <v>217768381</v>
      </c>
      <c r="H41" s="57"/>
      <c r="I41" s="53">
        <v>-950000</v>
      </c>
      <c r="J41" s="62"/>
      <c r="K41" s="51">
        <v>216818381</v>
      </c>
      <c r="L41" s="57"/>
      <c r="M41" s="61"/>
    </row>
    <row r="42" spans="1:13" ht="19.5" customHeight="1">
      <c r="A42" s="33"/>
      <c r="B42" s="34" t="s">
        <v>53</v>
      </c>
      <c r="C42" s="35"/>
      <c r="D42" s="40"/>
      <c r="E42" s="38" t="s">
        <v>33</v>
      </c>
      <c r="F42" s="39"/>
      <c r="G42" s="60">
        <v>118911342</v>
      </c>
      <c r="H42" s="57"/>
      <c r="I42" s="53">
        <v>-13750719</v>
      </c>
      <c r="J42" s="58"/>
      <c r="K42" s="51">
        <v>105160623</v>
      </c>
      <c r="L42" s="57"/>
      <c r="M42" s="55"/>
    </row>
    <row r="43" spans="1:13" ht="19.5" customHeight="1">
      <c r="A43" s="33"/>
      <c r="B43" s="38" t="s">
        <v>38</v>
      </c>
      <c r="C43" s="39"/>
      <c r="D43" s="40"/>
      <c r="E43" s="38" t="s">
        <v>33</v>
      </c>
      <c r="F43" s="39"/>
      <c r="G43" s="60">
        <v>230330149</v>
      </c>
      <c r="H43" s="57"/>
      <c r="I43" s="53">
        <v>-8875672</v>
      </c>
      <c r="J43" s="58"/>
      <c r="K43" s="51">
        <v>221454477</v>
      </c>
      <c r="L43" s="57"/>
      <c r="M43" s="61"/>
    </row>
    <row r="44" spans="1:13" ht="27.75" customHeight="1">
      <c r="A44" s="37"/>
      <c r="B44" s="76" t="s">
        <v>46</v>
      </c>
      <c r="C44" s="39"/>
      <c r="D44" s="40"/>
      <c r="E44" s="38" t="s">
        <v>33</v>
      </c>
      <c r="F44" s="39"/>
      <c r="G44" s="63">
        <v>638854</v>
      </c>
      <c r="H44" s="57"/>
      <c r="I44" s="53">
        <v>-638854</v>
      </c>
      <c r="J44" s="58"/>
      <c r="K44" s="51">
        <v>0</v>
      </c>
      <c r="L44" s="57"/>
      <c r="M44" s="61"/>
    </row>
    <row r="45" spans="1:13" ht="20.25" customHeight="1">
      <c r="A45" s="37"/>
      <c r="B45" s="38" t="s">
        <v>57</v>
      </c>
      <c r="C45" s="45"/>
      <c r="D45" s="40" t="s">
        <v>45</v>
      </c>
      <c r="E45" s="38" t="s">
        <v>33</v>
      </c>
      <c r="F45" s="39"/>
      <c r="G45" s="63">
        <v>340064339</v>
      </c>
      <c r="H45" s="57"/>
      <c r="I45" s="53">
        <v>585838</v>
      </c>
      <c r="J45" s="58"/>
      <c r="K45" s="51">
        <v>340650177</v>
      </c>
      <c r="L45" s="57"/>
      <c r="M45" s="61"/>
    </row>
    <row r="46" spans="1:13" ht="19.5" customHeight="1">
      <c r="A46" s="37"/>
      <c r="B46" s="38" t="s">
        <v>59</v>
      </c>
      <c r="C46" s="46"/>
      <c r="D46" s="40"/>
      <c r="E46" s="38" t="s">
        <v>33</v>
      </c>
      <c r="F46" s="46"/>
      <c r="G46" s="63">
        <v>58401352</v>
      </c>
      <c r="H46" s="57"/>
      <c r="I46" s="53">
        <v>47287</v>
      </c>
      <c r="J46" s="58"/>
      <c r="K46" s="51">
        <v>58448639</v>
      </c>
      <c r="L46" s="57"/>
      <c r="M46" s="55"/>
    </row>
    <row r="47" spans="1:13" ht="19.5" customHeight="1" thickBot="1">
      <c r="A47" s="47"/>
      <c r="B47" s="176" t="s">
        <v>196</v>
      </c>
      <c r="C47" s="49"/>
      <c r="D47" s="50"/>
      <c r="E47" s="48" t="s">
        <v>33</v>
      </c>
      <c r="F47" s="49"/>
      <c r="G47" s="64">
        <v>0</v>
      </c>
      <c r="H47" s="65"/>
      <c r="I47" s="66">
        <v>1058421877</v>
      </c>
      <c r="J47" s="67"/>
      <c r="K47" s="68">
        <v>1058421877</v>
      </c>
      <c r="L47" s="65"/>
      <c r="M47" s="69"/>
    </row>
    <row r="48" spans="1:13" ht="19.5" customHeight="1">
      <c r="A48" s="27"/>
      <c r="B48" s="31"/>
      <c r="C48" s="27"/>
      <c r="D48" s="27"/>
      <c r="E48" s="31"/>
      <c r="F48" s="27"/>
      <c r="G48" s="70"/>
      <c r="H48" s="71"/>
      <c r="I48" s="72"/>
      <c r="J48" s="73"/>
      <c r="K48" s="74"/>
      <c r="L48" s="71"/>
      <c r="M48" s="75"/>
    </row>
    <row r="49" spans="2:13" ht="19.5" customHeight="1">
      <c r="B49" s="6" t="s">
        <v>188</v>
      </c>
      <c r="C49" s="566" t="s">
        <v>189</v>
      </c>
      <c r="D49" s="566"/>
      <c r="E49" s="566"/>
      <c r="F49" s="9"/>
      <c r="G49" s="10"/>
      <c r="H49" s="10"/>
      <c r="I49" s="9"/>
      <c r="K49" s="9"/>
      <c r="L49" s="10"/>
      <c r="M49" s="10"/>
    </row>
    <row r="50" spans="3:13" ht="17.25" customHeight="1">
      <c r="C50" s="566"/>
      <c r="D50" s="566"/>
      <c r="E50" s="566"/>
      <c r="F50" s="9"/>
      <c r="G50" s="8"/>
      <c r="I50" s="11"/>
      <c r="K50" s="8"/>
      <c r="M50" s="10"/>
    </row>
    <row r="51" spans="2:13" ht="13.5">
      <c r="B51" s="12"/>
      <c r="C51" s="12"/>
      <c r="D51" s="12"/>
      <c r="E51" s="13"/>
      <c r="F51" s="13"/>
      <c r="G51" s="14"/>
      <c r="H51" s="12"/>
      <c r="I51" s="15"/>
      <c r="J51" s="12"/>
      <c r="K51" s="16"/>
      <c r="M51" s="10"/>
    </row>
    <row r="52" spans="2:13" ht="13.5">
      <c r="B52" s="12"/>
      <c r="C52" s="12"/>
      <c r="D52" s="12"/>
      <c r="E52" s="13"/>
      <c r="F52" s="12"/>
      <c r="G52" s="14"/>
      <c r="H52" s="12"/>
      <c r="I52" s="17"/>
      <c r="J52" s="12"/>
      <c r="K52" s="16"/>
      <c r="M52" s="10"/>
    </row>
    <row r="53" spans="2:13" ht="13.5">
      <c r="B53" s="12"/>
      <c r="C53" s="12"/>
      <c r="D53" s="12"/>
      <c r="E53" s="13"/>
      <c r="F53" s="12"/>
      <c r="G53" s="12"/>
      <c r="H53" s="12"/>
      <c r="I53" s="16"/>
      <c r="J53" s="12"/>
      <c r="K53" s="13"/>
      <c r="M53" s="10"/>
    </row>
    <row r="54" spans="2:11" ht="13.5">
      <c r="B54" s="12"/>
      <c r="C54" s="12"/>
      <c r="D54" s="12"/>
      <c r="E54" s="12"/>
      <c r="F54" s="12"/>
      <c r="G54" s="16"/>
      <c r="H54" s="12"/>
      <c r="I54" s="12"/>
      <c r="J54" s="12"/>
      <c r="K54" s="12"/>
    </row>
    <row r="55" spans="5:11" ht="13.5">
      <c r="E55" s="6" t="s">
        <v>199</v>
      </c>
      <c r="G55" s="8">
        <f>SUM(G5:G47)</f>
        <v>49127578456</v>
      </c>
      <c r="I55" s="8">
        <f>SUM(I5:I47)</f>
        <v>8766459835</v>
      </c>
      <c r="J55" s="8">
        <f>SUM(J5:J47)</f>
        <v>0</v>
      </c>
      <c r="K55" s="8">
        <f>SUM(K5:K47)</f>
        <v>57894038291</v>
      </c>
    </row>
    <row r="56" spans="5:11" ht="13.5">
      <c r="E56" s="6" t="s">
        <v>33</v>
      </c>
      <c r="G56" s="8">
        <f>G5+G6+G8+G10+G11+G12+G14+G15+G16+G17+G18+G19+G20+G21+G22+G23+G24+G25+G26+G27+G28+G29+G30+G31+G32+G33+G34+G35+G36+G37+G38+G39+G41+G42+G43+G44+G45+G46+G47</f>
        <v>44927924031</v>
      </c>
      <c r="I56" s="8">
        <f>I5+I6+I8+I10+I11+I12+I14+I15+I17+I18+I20+I23+I24+I25+I26+I29+I31+I32+I33+I35+I36+I38+I41+I42+I43+I44+I45+I46+I47</f>
        <v>8766452563</v>
      </c>
      <c r="J56" s="8">
        <f>J5+J6+J8+J10+J11+J12+J14+J15+J16+J17+J18+J19+J20+J21+J22+J23+J24+J25+J26+J27+J28+J29+J30+J31+J32+J33+J34+J35+J36+J37+J38+J39+J40+J41+J42+J43+J44+J45+J46+J47</f>
        <v>0</v>
      </c>
      <c r="K56" s="8">
        <f>K5+K6+K8+K10+K11+K12+K14+K15+K16+K17+K18+K19+K20+K21+K22+K23+K24+K25+K26+K27+K28+K29+K30+K31+K32+K33+K34+K35+K36+K37+K38+K39+K41+K42+K43+K44+K45+K46+K47</f>
        <v>53694376594</v>
      </c>
    </row>
    <row r="57" spans="5:11" ht="13.5">
      <c r="E57" s="6" t="s">
        <v>34</v>
      </c>
      <c r="G57" s="8">
        <f>G40+G13+G7</f>
        <v>1928981425</v>
      </c>
      <c r="I57" s="8">
        <f>I40</f>
        <v>7272</v>
      </c>
      <c r="J57" s="8">
        <f>J40+J13+J7</f>
        <v>0</v>
      </c>
      <c r="K57" s="8">
        <f>K40+K13+K7</f>
        <v>1928988697</v>
      </c>
    </row>
    <row r="58" spans="5:11" ht="13.5">
      <c r="E58" s="6" t="s">
        <v>35</v>
      </c>
      <c r="G58" s="8">
        <f>G9</f>
        <v>2270673000</v>
      </c>
      <c r="I58" s="8"/>
      <c r="J58" s="8">
        <f>J9</f>
        <v>0</v>
      </c>
      <c r="K58" s="8">
        <f>K9</f>
        <v>2270673000</v>
      </c>
    </row>
    <row r="59" spans="7:11" ht="13.5">
      <c r="G59" s="8">
        <f>SUM(G56:G58)-G55</f>
        <v>0</v>
      </c>
      <c r="I59" s="8">
        <f>SUM(I56:I58)-I55</f>
        <v>0</v>
      </c>
      <c r="J59" s="8">
        <f>SUM(J56:J58)-J55</f>
        <v>0</v>
      </c>
      <c r="K59" s="8">
        <f>SUM(K56:K58)-K55</f>
        <v>0</v>
      </c>
    </row>
    <row r="61" spans="5:11" ht="13.5">
      <c r="E61" s="6" t="e">
        <f>E5+E6+E7+E28+E8+E9+E10+E12+E14+E24+E11+E20+E15+E25+E29+E33+E38+E47</f>
        <v>#VALUE!</v>
      </c>
      <c r="G61" s="182">
        <f>G5+G6+G7+G28+G8+G9+G10+G12+G14+G24+G11+G20+G15+G25+G29+G33+G38+G47</f>
        <v>45829249991</v>
      </c>
      <c r="I61" s="183">
        <f>I5+I6+I8+I10+I12+I14+I24+I11+I20+I15+I25+I29+I33+I38+I47</f>
        <v>8712803824</v>
      </c>
      <c r="J61" s="182">
        <f>J5+J6+J7+J28+J8+J9+J10+J12+J14+J24+J11+J20+J15+J25+J29+J33+J38+J47</f>
        <v>0</v>
      </c>
      <c r="K61" s="182">
        <f>K5+K6+K7+K28+K8+K9+K10+K12+K14+K24+K11+K20+K15+K25+K29+K33+K38+K47</f>
        <v>54542053815</v>
      </c>
    </row>
    <row r="62" spans="7:11" ht="13.5" thickBot="1">
      <c r="G62" s="8">
        <f>G55-G61</f>
        <v>3298328465</v>
      </c>
      <c r="I62" s="8">
        <f>I55-I61</f>
        <v>53656011</v>
      </c>
      <c r="J62" s="8">
        <f>J55-J61</f>
        <v>0</v>
      </c>
      <c r="K62" s="8">
        <f>K55-K61</f>
        <v>3351984476</v>
      </c>
    </row>
  </sheetData>
  <sheetProtection/>
  <mergeCells count="10">
    <mergeCell ref="C49:E49"/>
    <mergeCell ref="C50:E50"/>
    <mergeCell ref="A1:M1"/>
    <mergeCell ref="I2:J3"/>
    <mergeCell ref="B8:B9"/>
    <mergeCell ref="M2:M3"/>
    <mergeCell ref="B2:B3"/>
    <mergeCell ref="D2:F3"/>
    <mergeCell ref="G2:H3"/>
    <mergeCell ref="K2:L3"/>
  </mergeCells>
  <dataValidations count="1">
    <dataValidation allowBlank="1" showInputMessage="1" showErrorMessage="1" prompt="計算式あり。" sqref="I4:I48 K4:K6 K8:K48"/>
  </dataValidations>
  <printOptions horizontalCentered="1" verticalCentered="1"/>
  <pageMargins left="0.3937007874015748" right="0.3937007874015748" top="1.1023622047244095" bottom="0.5118110236220472" header="0.5905511811023623" footer="0.31496062992125984"/>
  <pageSetup blackAndWhite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55"/>
  <sheetViews>
    <sheetView zoomScale="80" zoomScaleNormal="80" zoomScaleSheetLayoutView="85" workbookViewId="0" topLeftCell="A2">
      <pane xSplit="5" ySplit="2" topLeftCell="F4" activePane="bottomRight" state="frozen"/>
      <selection pane="topLeft" activeCell="A2" sqref="A2"/>
      <selection pane="topRight" activeCell="F2" sqref="F2"/>
      <selection pane="bottomLeft" activeCell="A4" sqref="A4"/>
      <selection pane="bottomRight" activeCell="V18" sqref="V18"/>
    </sheetView>
  </sheetViews>
  <sheetFormatPr defaultColWidth="9.00390625" defaultRowHeight="13.5"/>
  <cols>
    <col min="1" max="1" width="1.37890625" style="6" customWidth="1"/>
    <col min="2" max="2" width="4.25390625" style="6" hidden="1" customWidth="1"/>
    <col min="3" max="3" width="9.125" style="200" hidden="1" customWidth="1"/>
    <col min="4" max="4" width="46.50390625" style="6" customWidth="1"/>
    <col min="5" max="5" width="1.12109375" style="6" customWidth="1"/>
    <col min="6" max="6" width="1.25" style="6" customWidth="1"/>
    <col min="7" max="7" width="10.875" style="6" customWidth="1"/>
    <col min="8" max="8" width="1.25" style="6" customWidth="1"/>
    <col min="9" max="9" width="20.75390625" style="6" customWidth="1"/>
    <col min="10" max="10" width="1.25" style="6" customWidth="1"/>
    <col min="11" max="12" width="18.75390625" style="200" hidden="1" customWidth="1"/>
    <col min="13" max="13" width="3.875" style="6" customWidth="1"/>
    <col min="14" max="14" width="17.625" style="6" customWidth="1"/>
    <col min="15" max="15" width="1.25" style="6" customWidth="1"/>
    <col min="16" max="16" width="20.75390625" style="6" customWidth="1"/>
    <col min="17" max="17" width="1.25" style="6" customWidth="1"/>
    <col min="18" max="18" width="6.875" style="11" customWidth="1"/>
    <col min="19" max="19" width="15.125" style="185" hidden="1" customWidth="1"/>
    <col min="20" max="20" width="13.625" style="6" bestFit="1" customWidth="1"/>
    <col min="21" max="16384" width="9.00390625" style="6" customWidth="1"/>
  </cols>
  <sheetData>
    <row r="1" spans="1:18" ht="96" customHeight="1" thickBot="1">
      <c r="A1" s="588" t="s">
        <v>62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90"/>
    </row>
    <row r="2" spans="1:18" ht="22.5" customHeight="1">
      <c r="A2" s="22"/>
      <c r="B2" s="591" t="s">
        <v>248</v>
      </c>
      <c r="C2" s="593" t="s">
        <v>203</v>
      </c>
      <c r="D2" s="578" t="s">
        <v>47</v>
      </c>
      <c r="E2" s="24"/>
      <c r="F2" s="580" t="s">
        <v>48</v>
      </c>
      <c r="G2" s="578"/>
      <c r="H2" s="581"/>
      <c r="I2" s="584" t="s">
        <v>44</v>
      </c>
      <c r="J2" s="571"/>
      <c r="K2" s="186"/>
      <c r="L2" s="187"/>
      <c r="M2" s="584" t="s">
        <v>252</v>
      </c>
      <c r="N2" s="570"/>
      <c r="O2" s="571"/>
      <c r="P2" s="584" t="s">
        <v>49</v>
      </c>
      <c r="Q2" s="571"/>
      <c r="R2" s="576" t="s">
        <v>0</v>
      </c>
    </row>
    <row r="3" spans="1:18" ht="22.5" customHeight="1" thickBot="1">
      <c r="A3" s="23"/>
      <c r="B3" s="592"/>
      <c r="C3" s="594"/>
      <c r="D3" s="579"/>
      <c r="E3" s="25"/>
      <c r="F3" s="582"/>
      <c r="G3" s="579"/>
      <c r="H3" s="583"/>
      <c r="I3" s="585"/>
      <c r="J3" s="573"/>
      <c r="K3" s="188" t="s">
        <v>54</v>
      </c>
      <c r="L3" s="189" t="s">
        <v>55</v>
      </c>
      <c r="M3" s="585"/>
      <c r="N3" s="572"/>
      <c r="O3" s="573"/>
      <c r="P3" s="585"/>
      <c r="Q3" s="573"/>
      <c r="R3" s="577"/>
    </row>
    <row r="4" spans="1:18" ht="12.75" customHeight="1">
      <c r="A4" s="26"/>
      <c r="B4" s="27"/>
      <c r="C4" s="190"/>
      <c r="D4" s="28"/>
      <c r="E4" s="29"/>
      <c r="F4" s="30"/>
      <c r="G4" s="31"/>
      <c r="H4" s="32"/>
      <c r="I4" s="19" t="s">
        <v>37</v>
      </c>
      <c r="J4" s="20"/>
      <c r="K4" s="191" t="s">
        <v>204</v>
      </c>
      <c r="L4" s="191" t="s">
        <v>205</v>
      </c>
      <c r="M4" s="287"/>
      <c r="N4" s="21" t="s">
        <v>37</v>
      </c>
      <c r="O4" s="20"/>
      <c r="P4" s="19" t="s">
        <v>37</v>
      </c>
      <c r="Q4" s="20"/>
      <c r="R4" s="18"/>
    </row>
    <row r="5" spans="1:19" ht="19.5" customHeight="1">
      <c r="A5" s="33"/>
      <c r="B5" s="192">
        <v>1</v>
      </c>
      <c r="C5" s="193">
        <v>41</v>
      </c>
      <c r="D5" s="34" t="s">
        <v>1</v>
      </c>
      <c r="E5" s="35"/>
      <c r="F5" s="36"/>
      <c r="G5" s="34" t="s">
        <v>33</v>
      </c>
      <c r="H5" s="35"/>
      <c r="I5" s="217">
        <v>7590380979</v>
      </c>
      <c r="J5" s="218"/>
      <c r="K5" s="297">
        <v>3201288359</v>
      </c>
      <c r="L5" s="297">
        <v>3000000000</v>
      </c>
      <c r="M5" s="288">
        <f aca="true" t="shared" si="0" ref="M5:M46">IF(K5-L5&lt;0,"△","")</f>
      </c>
      <c r="N5" s="219">
        <f aca="true" t="shared" si="1" ref="N5:N46">IF((K5-L5)=0,"-",ABS(K5-L5))</f>
        <v>201288359</v>
      </c>
      <c r="O5" s="220"/>
      <c r="P5" s="217">
        <f aca="true" t="shared" si="2" ref="P5:P46">IF(N5="-",I5,I5+K5-L5)</f>
        <v>7791669338</v>
      </c>
      <c r="Q5" s="218"/>
      <c r="R5" s="55" t="s">
        <v>253</v>
      </c>
      <c r="S5" s="194" t="s">
        <v>206</v>
      </c>
    </row>
    <row r="6" spans="1:19" ht="19.5" customHeight="1">
      <c r="A6" s="41"/>
      <c r="B6" s="195">
        <v>2</v>
      </c>
      <c r="C6" s="310">
        <v>2</v>
      </c>
      <c r="D6" s="385" t="s">
        <v>2</v>
      </c>
      <c r="E6" s="42"/>
      <c r="F6" s="40"/>
      <c r="G6" s="38" t="s">
        <v>33</v>
      </c>
      <c r="H6" s="39"/>
      <c r="I6" s="221">
        <v>27888293916</v>
      </c>
      <c r="J6" s="222"/>
      <c r="K6" s="298">
        <v>8713107072</v>
      </c>
      <c r="L6" s="298">
        <v>5722223392</v>
      </c>
      <c r="M6" s="288">
        <f t="shared" si="0"/>
      </c>
      <c r="N6" s="219">
        <f t="shared" si="1"/>
        <v>2990883680</v>
      </c>
      <c r="O6" s="223"/>
      <c r="P6" s="217">
        <f t="shared" si="2"/>
        <v>30879177596</v>
      </c>
      <c r="Q6" s="222"/>
      <c r="R6" s="300"/>
      <c r="S6" s="194" t="s">
        <v>206</v>
      </c>
    </row>
    <row r="7" spans="1:19" ht="19.5" customHeight="1">
      <c r="A7" s="37"/>
      <c r="B7" s="192">
        <v>3</v>
      </c>
      <c r="C7" s="193">
        <v>43</v>
      </c>
      <c r="D7" s="38" t="s">
        <v>254</v>
      </c>
      <c r="E7" s="39"/>
      <c r="F7" s="40"/>
      <c r="G7" s="7" t="s">
        <v>34</v>
      </c>
      <c r="H7" s="39"/>
      <c r="I7" s="224">
        <v>1900000000</v>
      </c>
      <c r="J7" s="222"/>
      <c r="K7" s="298">
        <v>0</v>
      </c>
      <c r="L7" s="298">
        <v>0</v>
      </c>
      <c r="M7" s="288">
        <f t="shared" si="0"/>
      </c>
      <c r="N7" s="219" t="str">
        <f t="shared" si="1"/>
        <v>-</v>
      </c>
      <c r="O7" s="223"/>
      <c r="P7" s="217">
        <f t="shared" si="2"/>
        <v>1900000000</v>
      </c>
      <c r="Q7" s="222"/>
      <c r="R7" s="300"/>
      <c r="S7" s="194" t="s">
        <v>207</v>
      </c>
    </row>
    <row r="8" spans="1:19" ht="19.5" customHeight="1">
      <c r="A8" s="41"/>
      <c r="B8" s="197">
        <v>4</v>
      </c>
      <c r="C8" s="198">
        <v>44</v>
      </c>
      <c r="D8" s="574" t="s">
        <v>3</v>
      </c>
      <c r="E8" s="42"/>
      <c r="F8" s="43"/>
      <c r="G8" s="38" t="s">
        <v>33</v>
      </c>
      <c r="H8" s="39"/>
      <c r="I8" s="224">
        <v>1162029000</v>
      </c>
      <c r="J8" s="222"/>
      <c r="K8" s="298">
        <v>138305000</v>
      </c>
      <c r="L8" s="298">
        <v>180000000</v>
      </c>
      <c r="M8" s="288" t="str">
        <f t="shared" si="0"/>
        <v>△</v>
      </c>
      <c r="N8" s="219">
        <f t="shared" si="1"/>
        <v>41695000</v>
      </c>
      <c r="O8" s="225"/>
      <c r="P8" s="217">
        <f t="shared" si="2"/>
        <v>1120334000</v>
      </c>
      <c r="Q8" s="222"/>
      <c r="R8" s="301"/>
      <c r="S8" s="194" t="s">
        <v>208</v>
      </c>
    </row>
    <row r="9" spans="1:20" ht="19.5" customHeight="1">
      <c r="A9" s="33"/>
      <c r="B9" s="192">
        <v>5</v>
      </c>
      <c r="C9" s="193"/>
      <c r="D9" s="575"/>
      <c r="E9" s="35"/>
      <c r="F9" s="44"/>
      <c r="G9" s="7" t="s">
        <v>35</v>
      </c>
      <c r="H9" s="39"/>
      <c r="I9" s="224">
        <v>2270673000</v>
      </c>
      <c r="J9" s="222"/>
      <c r="K9" s="298">
        <v>0</v>
      </c>
      <c r="L9" s="298">
        <v>0</v>
      </c>
      <c r="M9" s="288">
        <f t="shared" si="0"/>
      </c>
      <c r="N9" s="219" t="str">
        <f t="shared" si="1"/>
        <v>-</v>
      </c>
      <c r="O9" s="223"/>
      <c r="P9" s="217">
        <f t="shared" si="2"/>
        <v>2270673000</v>
      </c>
      <c r="Q9" s="222"/>
      <c r="R9" s="300"/>
      <c r="S9" s="194" t="s">
        <v>208</v>
      </c>
      <c r="T9" s="8"/>
    </row>
    <row r="10" spans="1:19" ht="19.5" customHeight="1">
      <c r="A10" s="37"/>
      <c r="B10" s="195">
        <v>6</v>
      </c>
      <c r="C10" s="196">
        <v>45</v>
      </c>
      <c r="D10" s="38" t="s">
        <v>4</v>
      </c>
      <c r="E10" s="39"/>
      <c r="F10" s="40"/>
      <c r="G10" s="38" t="s">
        <v>33</v>
      </c>
      <c r="H10" s="39"/>
      <c r="I10" s="224">
        <v>998973967</v>
      </c>
      <c r="J10" s="222"/>
      <c r="K10" s="298">
        <v>135130</v>
      </c>
      <c r="L10" s="298">
        <v>0</v>
      </c>
      <c r="M10" s="288">
        <f t="shared" si="0"/>
      </c>
      <c r="N10" s="219">
        <f t="shared" si="1"/>
        <v>135130</v>
      </c>
      <c r="O10" s="223"/>
      <c r="P10" s="217">
        <f t="shared" si="2"/>
        <v>999109097</v>
      </c>
      <c r="Q10" s="222"/>
      <c r="R10" s="301"/>
      <c r="S10" s="194" t="s">
        <v>209</v>
      </c>
    </row>
    <row r="11" spans="1:19" ht="19.5" customHeight="1">
      <c r="A11" s="37"/>
      <c r="B11" s="192">
        <v>7</v>
      </c>
      <c r="C11" s="193">
        <v>46</v>
      </c>
      <c r="D11" s="38" t="s">
        <v>5</v>
      </c>
      <c r="E11" s="39"/>
      <c r="F11" s="40"/>
      <c r="G11" s="38" t="s">
        <v>33</v>
      </c>
      <c r="H11" s="39"/>
      <c r="I11" s="224">
        <v>1123426689</v>
      </c>
      <c r="J11" s="222"/>
      <c r="K11" s="298">
        <v>565091231</v>
      </c>
      <c r="L11" s="298">
        <v>0</v>
      </c>
      <c r="M11" s="288">
        <f t="shared" si="0"/>
      </c>
      <c r="N11" s="219">
        <f t="shared" si="1"/>
        <v>565091231</v>
      </c>
      <c r="O11" s="223"/>
      <c r="P11" s="217">
        <f t="shared" si="2"/>
        <v>1688517920</v>
      </c>
      <c r="Q11" s="222"/>
      <c r="R11" s="300"/>
      <c r="S11" s="194" t="s">
        <v>209</v>
      </c>
    </row>
    <row r="12" spans="1:19" ht="19.5" customHeight="1">
      <c r="A12" s="37"/>
      <c r="B12" s="195">
        <v>8</v>
      </c>
      <c r="C12" s="196">
        <v>47</v>
      </c>
      <c r="D12" s="38" t="s">
        <v>6</v>
      </c>
      <c r="E12" s="39"/>
      <c r="F12" s="40"/>
      <c r="G12" s="38" t="s">
        <v>33</v>
      </c>
      <c r="H12" s="39"/>
      <c r="I12" s="224">
        <v>1018762050</v>
      </c>
      <c r="J12" s="222"/>
      <c r="K12" s="298">
        <v>100716571</v>
      </c>
      <c r="L12" s="298">
        <v>300000000</v>
      </c>
      <c r="M12" s="288" t="str">
        <f t="shared" si="0"/>
        <v>△</v>
      </c>
      <c r="N12" s="219">
        <f t="shared" si="1"/>
        <v>199283429</v>
      </c>
      <c r="O12" s="225"/>
      <c r="P12" s="217">
        <f t="shared" si="2"/>
        <v>819478621</v>
      </c>
      <c r="Q12" s="222"/>
      <c r="R12" s="55" t="s">
        <v>255</v>
      </c>
      <c r="S12" s="194" t="s">
        <v>210</v>
      </c>
    </row>
    <row r="13" spans="1:19" ht="19.5" customHeight="1">
      <c r="A13" s="37"/>
      <c r="B13" s="192">
        <v>9</v>
      </c>
      <c r="C13" s="193">
        <v>48</v>
      </c>
      <c r="D13" s="38" t="s">
        <v>256</v>
      </c>
      <c r="E13" s="39"/>
      <c r="F13" s="40"/>
      <c r="G13" s="7" t="s">
        <v>34</v>
      </c>
      <c r="H13" s="39"/>
      <c r="I13" s="224">
        <v>20000000</v>
      </c>
      <c r="J13" s="222"/>
      <c r="K13" s="298">
        <v>0</v>
      </c>
      <c r="L13" s="298">
        <v>0</v>
      </c>
      <c r="M13" s="288">
        <f t="shared" si="0"/>
      </c>
      <c r="N13" s="219" t="str">
        <f t="shared" si="1"/>
        <v>-</v>
      </c>
      <c r="O13" s="223"/>
      <c r="P13" s="217">
        <f t="shared" si="2"/>
        <v>20000000</v>
      </c>
      <c r="Q13" s="222"/>
      <c r="R13" s="300"/>
      <c r="S13" s="194" t="s">
        <v>211</v>
      </c>
    </row>
    <row r="14" spans="1:19" ht="19.5" customHeight="1">
      <c r="A14" s="37"/>
      <c r="B14" s="195">
        <v>10</v>
      </c>
      <c r="C14" s="196">
        <v>49</v>
      </c>
      <c r="D14" s="38" t="s">
        <v>249</v>
      </c>
      <c r="E14" s="39"/>
      <c r="F14" s="40"/>
      <c r="G14" s="38" t="s">
        <v>33</v>
      </c>
      <c r="H14" s="39"/>
      <c r="I14" s="224">
        <v>6108981626</v>
      </c>
      <c r="J14" s="222"/>
      <c r="K14" s="298">
        <v>434276</v>
      </c>
      <c r="L14" s="298">
        <v>2000000000</v>
      </c>
      <c r="M14" s="288" t="str">
        <f t="shared" si="0"/>
        <v>△</v>
      </c>
      <c r="N14" s="219">
        <f t="shared" si="1"/>
        <v>1999565724</v>
      </c>
      <c r="O14" s="223"/>
      <c r="P14" s="217">
        <f t="shared" si="2"/>
        <v>4109415902</v>
      </c>
      <c r="Q14" s="222"/>
      <c r="R14" s="55" t="s">
        <v>257</v>
      </c>
      <c r="S14" s="194" t="s">
        <v>211</v>
      </c>
    </row>
    <row r="15" spans="1:19" ht="19.5" customHeight="1">
      <c r="A15" s="37"/>
      <c r="B15" s="192">
        <v>11</v>
      </c>
      <c r="C15" s="193">
        <v>50</v>
      </c>
      <c r="D15" s="38" t="s">
        <v>8</v>
      </c>
      <c r="E15" s="39"/>
      <c r="F15" s="40"/>
      <c r="G15" s="38" t="s">
        <v>33</v>
      </c>
      <c r="H15" s="39"/>
      <c r="I15" s="224">
        <v>2916189623</v>
      </c>
      <c r="J15" s="222"/>
      <c r="K15" s="298">
        <v>-85948154</v>
      </c>
      <c r="L15" s="298">
        <v>121373000</v>
      </c>
      <c r="M15" s="288" t="str">
        <f t="shared" si="0"/>
        <v>△</v>
      </c>
      <c r="N15" s="219">
        <f t="shared" si="1"/>
        <v>207321154</v>
      </c>
      <c r="O15" s="223"/>
      <c r="P15" s="217">
        <f t="shared" si="2"/>
        <v>2708868469</v>
      </c>
      <c r="Q15" s="222"/>
      <c r="R15" s="55" t="s">
        <v>265</v>
      </c>
      <c r="S15" s="194" t="s">
        <v>212</v>
      </c>
    </row>
    <row r="16" spans="1:19" ht="19.5" customHeight="1">
      <c r="A16" s="37"/>
      <c r="B16" s="192">
        <v>13</v>
      </c>
      <c r="C16" s="193">
        <v>52</v>
      </c>
      <c r="D16" s="38" t="s">
        <v>9</v>
      </c>
      <c r="E16" s="39"/>
      <c r="F16" s="40"/>
      <c r="G16" s="38" t="s">
        <v>33</v>
      </c>
      <c r="H16" s="39"/>
      <c r="I16" s="224">
        <v>100000000</v>
      </c>
      <c r="J16" s="222"/>
      <c r="K16" s="298">
        <v>9006509</v>
      </c>
      <c r="L16" s="298">
        <v>0</v>
      </c>
      <c r="M16" s="288">
        <f t="shared" si="0"/>
      </c>
      <c r="N16" s="219">
        <f t="shared" si="1"/>
        <v>9006509</v>
      </c>
      <c r="O16" s="223"/>
      <c r="P16" s="217">
        <f t="shared" si="2"/>
        <v>109006509</v>
      </c>
      <c r="Q16" s="222"/>
      <c r="R16" s="300"/>
      <c r="S16" s="194" t="s">
        <v>213</v>
      </c>
    </row>
    <row r="17" spans="1:19" ht="19.5" customHeight="1">
      <c r="A17" s="37"/>
      <c r="B17" s="195">
        <v>14</v>
      </c>
      <c r="C17" s="196">
        <v>53</v>
      </c>
      <c r="D17" s="38" t="s">
        <v>10</v>
      </c>
      <c r="E17" s="39"/>
      <c r="F17" s="40"/>
      <c r="G17" s="38" t="s">
        <v>33</v>
      </c>
      <c r="H17" s="39"/>
      <c r="I17" s="224">
        <v>61794112</v>
      </c>
      <c r="J17" s="222"/>
      <c r="K17" s="298">
        <v>0</v>
      </c>
      <c r="L17" s="298">
        <v>0</v>
      </c>
      <c r="M17" s="288">
        <f t="shared" si="0"/>
      </c>
      <c r="N17" s="219" t="str">
        <f t="shared" si="1"/>
        <v>-</v>
      </c>
      <c r="O17" s="223"/>
      <c r="P17" s="217">
        <f t="shared" si="2"/>
        <v>61794112</v>
      </c>
      <c r="Q17" s="222"/>
      <c r="R17" s="300"/>
      <c r="S17" s="194" t="s">
        <v>214</v>
      </c>
    </row>
    <row r="18" spans="1:19" ht="19.5" customHeight="1">
      <c r="A18" s="37"/>
      <c r="B18" s="192">
        <v>15</v>
      </c>
      <c r="C18" s="193">
        <v>54</v>
      </c>
      <c r="D18" s="38" t="s">
        <v>11</v>
      </c>
      <c r="E18" s="39"/>
      <c r="F18" s="40"/>
      <c r="G18" s="38" t="s">
        <v>33</v>
      </c>
      <c r="H18" s="39"/>
      <c r="I18" s="224">
        <v>8486654</v>
      </c>
      <c r="J18" s="222"/>
      <c r="K18" s="298">
        <v>1308</v>
      </c>
      <c r="L18" s="298">
        <v>0</v>
      </c>
      <c r="M18" s="288">
        <f t="shared" si="0"/>
      </c>
      <c r="N18" s="219">
        <f t="shared" si="1"/>
        <v>1308</v>
      </c>
      <c r="O18" s="225"/>
      <c r="P18" s="217">
        <f t="shared" si="2"/>
        <v>8487962</v>
      </c>
      <c r="Q18" s="222"/>
      <c r="R18" s="300"/>
      <c r="S18" s="194" t="s">
        <v>215</v>
      </c>
    </row>
    <row r="19" spans="1:19" ht="19.5" customHeight="1">
      <c r="A19" s="37"/>
      <c r="B19" s="195">
        <v>16</v>
      </c>
      <c r="C19" s="196">
        <v>55</v>
      </c>
      <c r="D19" s="38" t="s">
        <v>12</v>
      </c>
      <c r="E19" s="39"/>
      <c r="F19" s="40"/>
      <c r="G19" s="38" t="s">
        <v>33</v>
      </c>
      <c r="H19" s="39"/>
      <c r="I19" s="224">
        <v>100000000</v>
      </c>
      <c r="J19" s="222"/>
      <c r="K19" s="298">
        <v>4000000</v>
      </c>
      <c r="L19" s="298">
        <v>800000</v>
      </c>
      <c r="M19" s="288">
        <f t="shared" si="0"/>
      </c>
      <c r="N19" s="219">
        <f t="shared" si="1"/>
        <v>3200000</v>
      </c>
      <c r="O19" s="225"/>
      <c r="P19" s="217">
        <f t="shared" si="2"/>
        <v>103200000</v>
      </c>
      <c r="Q19" s="222"/>
      <c r="R19" s="300"/>
      <c r="S19" s="194" t="s">
        <v>215</v>
      </c>
    </row>
    <row r="20" spans="1:19" ht="19.5" customHeight="1">
      <c r="A20" s="37"/>
      <c r="B20" s="192">
        <v>17</v>
      </c>
      <c r="C20" s="193">
        <v>82</v>
      </c>
      <c r="D20" s="38" t="s">
        <v>52</v>
      </c>
      <c r="E20" s="39"/>
      <c r="F20" s="40"/>
      <c r="G20" s="38" t="s">
        <v>33</v>
      </c>
      <c r="H20" s="39"/>
      <c r="I20" s="224">
        <v>1436101122</v>
      </c>
      <c r="J20" s="222"/>
      <c r="K20" s="298">
        <v>500431901</v>
      </c>
      <c r="L20" s="298">
        <v>500000000</v>
      </c>
      <c r="M20" s="288">
        <f t="shared" si="0"/>
      </c>
      <c r="N20" s="392">
        <f t="shared" si="1"/>
        <v>431901</v>
      </c>
      <c r="O20" s="393"/>
      <c r="P20" s="394">
        <f t="shared" si="2"/>
        <v>1436533023</v>
      </c>
      <c r="Q20" s="222"/>
      <c r="R20" s="55"/>
      <c r="S20" s="194" t="s">
        <v>216</v>
      </c>
    </row>
    <row r="21" spans="1:19" ht="19.5" customHeight="1">
      <c r="A21" s="37"/>
      <c r="B21" s="195">
        <v>18</v>
      </c>
      <c r="C21" s="196">
        <v>56</v>
      </c>
      <c r="D21" s="38" t="s">
        <v>13</v>
      </c>
      <c r="E21" s="39"/>
      <c r="F21" s="40"/>
      <c r="G21" s="38" t="s">
        <v>33</v>
      </c>
      <c r="H21" s="39"/>
      <c r="I21" s="224">
        <v>150000000</v>
      </c>
      <c r="J21" s="222"/>
      <c r="K21" s="298">
        <v>23120</v>
      </c>
      <c r="L21" s="298">
        <v>23120</v>
      </c>
      <c r="M21" s="288">
        <f t="shared" si="0"/>
      </c>
      <c r="N21" s="219" t="str">
        <f t="shared" si="1"/>
        <v>-</v>
      </c>
      <c r="O21" s="225"/>
      <c r="P21" s="217">
        <f t="shared" si="2"/>
        <v>150000000</v>
      </c>
      <c r="Q21" s="222"/>
      <c r="R21" s="300"/>
      <c r="S21" s="194" t="s">
        <v>216</v>
      </c>
    </row>
    <row r="22" spans="1:19" ht="19.5" customHeight="1">
      <c r="A22" s="37"/>
      <c r="B22" s="192">
        <v>19</v>
      </c>
      <c r="C22" s="193">
        <v>57</v>
      </c>
      <c r="D22" s="38" t="s">
        <v>14</v>
      </c>
      <c r="E22" s="39"/>
      <c r="F22" s="40"/>
      <c r="G22" s="38" t="s">
        <v>33</v>
      </c>
      <c r="H22" s="39"/>
      <c r="I22" s="224">
        <v>24129960</v>
      </c>
      <c r="J22" s="222"/>
      <c r="K22" s="298">
        <v>0</v>
      </c>
      <c r="L22" s="298">
        <v>0</v>
      </c>
      <c r="M22" s="288">
        <f t="shared" si="0"/>
      </c>
      <c r="N22" s="219" t="str">
        <f t="shared" si="1"/>
        <v>-</v>
      </c>
      <c r="O22" s="223"/>
      <c r="P22" s="217">
        <f t="shared" si="2"/>
        <v>24129960</v>
      </c>
      <c r="Q22" s="222"/>
      <c r="R22" s="300"/>
      <c r="S22" s="194" t="s">
        <v>217</v>
      </c>
    </row>
    <row r="23" spans="1:19" ht="19.5" customHeight="1">
      <c r="A23" s="37"/>
      <c r="B23" s="195">
        <v>20</v>
      </c>
      <c r="C23" s="196">
        <v>58</v>
      </c>
      <c r="D23" s="38" t="s">
        <v>15</v>
      </c>
      <c r="E23" s="39"/>
      <c r="F23" s="40"/>
      <c r="G23" s="38" t="s">
        <v>33</v>
      </c>
      <c r="H23" s="39"/>
      <c r="I23" s="224">
        <v>44337182</v>
      </c>
      <c r="J23" s="222"/>
      <c r="K23" s="298">
        <v>6834</v>
      </c>
      <c r="L23" s="298">
        <v>6964138</v>
      </c>
      <c r="M23" s="288" t="str">
        <f t="shared" si="0"/>
        <v>△</v>
      </c>
      <c r="N23" s="219">
        <f t="shared" si="1"/>
        <v>6957304</v>
      </c>
      <c r="O23" s="223"/>
      <c r="P23" s="217">
        <f t="shared" si="2"/>
        <v>37379878</v>
      </c>
      <c r="Q23" s="222"/>
      <c r="R23" s="300"/>
      <c r="S23" s="194" t="s">
        <v>216</v>
      </c>
    </row>
    <row r="24" spans="1:19" ht="19.5" customHeight="1">
      <c r="A24" s="37"/>
      <c r="B24" s="192">
        <v>21</v>
      </c>
      <c r="C24" s="193">
        <v>59</v>
      </c>
      <c r="D24" s="38" t="s">
        <v>16</v>
      </c>
      <c r="E24" s="39"/>
      <c r="F24" s="40"/>
      <c r="G24" s="38" t="s">
        <v>33</v>
      </c>
      <c r="H24" s="39"/>
      <c r="I24" s="224">
        <v>2241681276</v>
      </c>
      <c r="J24" s="222"/>
      <c r="K24" s="298">
        <v>345530</v>
      </c>
      <c r="L24" s="298">
        <v>0</v>
      </c>
      <c r="M24" s="288">
        <f t="shared" si="0"/>
      </c>
      <c r="N24" s="219">
        <f t="shared" si="1"/>
        <v>345530</v>
      </c>
      <c r="O24" s="223"/>
      <c r="P24" s="217">
        <f t="shared" si="2"/>
        <v>2242026806</v>
      </c>
      <c r="Q24" s="222"/>
      <c r="R24" s="301"/>
      <c r="S24" s="194" t="s">
        <v>218</v>
      </c>
    </row>
    <row r="25" spans="1:19" ht="19.5" customHeight="1">
      <c r="A25" s="37"/>
      <c r="B25" s="195">
        <v>22</v>
      </c>
      <c r="C25" s="196">
        <v>60</v>
      </c>
      <c r="D25" s="38" t="s">
        <v>17</v>
      </c>
      <c r="E25" s="39"/>
      <c r="F25" s="40"/>
      <c r="G25" s="38" t="s">
        <v>33</v>
      </c>
      <c r="H25" s="39"/>
      <c r="I25" s="224">
        <v>1590839974</v>
      </c>
      <c r="J25" s="222"/>
      <c r="K25" s="298">
        <v>0</v>
      </c>
      <c r="L25" s="298">
        <v>0</v>
      </c>
      <c r="M25" s="288">
        <f t="shared" si="0"/>
      </c>
      <c r="N25" s="219" t="str">
        <f t="shared" si="1"/>
        <v>-</v>
      </c>
      <c r="O25" s="223"/>
      <c r="P25" s="217">
        <f t="shared" si="2"/>
        <v>1590839974</v>
      </c>
      <c r="Q25" s="222"/>
      <c r="R25" s="299"/>
      <c r="S25" s="194" t="s">
        <v>219</v>
      </c>
    </row>
    <row r="26" spans="1:19" ht="19.5" customHeight="1">
      <c r="A26" s="37"/>
      <c r="B26" s="192">
        <v>23</v>
      </c>
      <c r="C26" s="193">
        <v>61</v>
      </c>
      <c r="D26" s="38" t="s">
        <v>18</v>
      </c>
      <c r="E26" s="39"/>
      <c r="F26" s="40"/>
      <c r="G26" s="38" t="s">
        <v>33</v>
      </c>
      <c r="H26" s="39"/>
      <c r="I26" s="224">
        <v>251488328</v>
      </c>
      <c r="J26" s="222"/>
      <c r="K26" s="298">
        <v>2245681</v>
      </c>
      <c r="L26" s="298">
        <v>2177000</v>
      </c>
      <c r="M26" s="288">
        <f t="shared" si="0"/>
      </c>
      <c r="N26" s="219">
        <f t="shared" si="1"/>
        <v>68681</v>
      </c>
      <c r="O26" s="223"/>
      <c r="P26" s="217">
        <f t="shared" si="2"/>
        <v>251557009</v>
      </c>
      <c r="Q26" s="222"/>
      <c r="R26" s="300"/>
      <c r="S26" s="194" t="s">
        <v>220</v>
      </c>
    </row>
    <row r="27" spans="1:19" ht="19.5" customHeight="1">
      <c r="A27" s="37"/>
      <c r="B27" s="195">
        <v>24</v>
      </c>
      <c r="C27" s="196">
        <v>62</v>
      </c>
      <c r="D27" s="38" t="s">
        <v>19</v>
      </c>
      <c r="E27" s="39"/>
      <c r="F27" s="40"/>
      <c r="G27" s="38" t="s">
        <v>33</v>
      </c>
      <c r="H27" s="39"/>
      <c r="I27" s="224">
        <v>451812645</v>
      </c>
      <c r="J27" s="222"/>
      <c r="K27" s="298">
        <v>0</v>
      </c>
      <c r="L27" s="298">
        <v>0</v>
      </c>
      <c r="M27" s="288">
        <f t="shared" si="0"/>
      </c>
      <c r="N27" s="219" t="str">
        <f t="shared" si="1"/>
        <v>-</v>
      </c>
      <c r="O27" s="223"/>
      <c r="P27" s="217">
        <f t="shared" si="2"/>
        <v>451812645</v>
      </c>
      <c r="Q27" s="222"/>
      <c r="R27" s="300"/>
      <c r="S27" s="194" t="s">
        <v>221</v>
      </c>
    </row>
    <row r="28" spans="1:19" ht="19.5" customHeight="1">
      <c r="A28" s="37"/>
      <c r="B28" s="192">
        <v>25</v>
      </c>
      <c r="C28" s="193">
        <v>78</v>
      </c>
      <c r="D28" s="38" t="s">
        <v>32</v>
      </c>
      <c r="E28" s="39"/>
      <c r="F28" s="40"/>
      <c r="G28" s="38" t="s">
        <v>33</v>
      </c>
      <c r="H28" s="39"/>
      <c r="I28" s="224">
        <v>4000000000</v>
      </c>
      <c r="J28" s="222"/>
      <c r="K28" s="298">
        <v>0</v>
      </c>
      <c r="L28" s="298">
        <v>0</v>
      </c>
      <c r="M28" s="288">
        <f t="shared" si="0"/>
      </c>
      <c r="N28" s="219" t="str">
        <f t="shared" si="1"/>
        <v>-</v>
      </c>
      <c r="O28" s="223"/>
      <c r="P28" s="217">
        <f t="shared" si="2"/>
        <v>4000000000</v>
      </c>
      <c r="Q28" s="222"/>
      <c r="R28" s="301"/>
      <c r="S28" s="194" t="s">
        <v>207</v>
      </c>
    </row>
    <row r="29" spans="1:19" ht="19.5" customHeight="1">
      <c r="A29" s="37"/>
      <c r="B29" s="195">
        <v>26</v>
      </c>
      <c r="C29" s="196">
        <v>63</v>
      </c>
      <c r="D29" s="38" t="s">
        <v>20</v>
      </c>
      <c r="E29" s="39"/>
      <c r="F29" s="40"/>
      <c r="G29" s="38" t="s">
        <v>33</v>
      </c>
      <c r="H29" s="39"/>
      <c r="I29" s="224">
        <v>892506459</v>
      </c>
      <c r="J29" s="222"/>
      <c r="K29" s="298">
        <v>137571</v>
      </c>
      <c r="L29" s="298">
        <v>1000000</v>
      </c>
      <c r="M29" s="288" t="str">
        <f t="shared" si="0"/>
        <v>△</v>
      </c>
      <c r="N29" s="219">
        <f t="shared" si="1"/>
        <v>862429</v>
      </c>
      <c r="O29" s="223"/>
      <c r="P29" s="217">
        <f t="shared" si="2"/>
        <v>891644030</v>
      </c>
      <c r="Q29" s="222"/>
      <c r="R29" s="300"/>
      <c r="S29" s="194" t="s">
        <v>222</v>
      </c>
    </row>
    <row r="30" spans="1:19" ht="19.5" customHeight="1">
      <c r="A30" s="37"/>
      <c r="B30" s="192">
        <v>27</v>
      </c>
      <c r="C30" s="193">
        <v>64</v>
      </c>
      <c r="D30" s="38" t="s">
        <v>21</v>
      </c>
      <c r="E30" s="39"/>
      <c r="F30" s="40"/>
      <c r="G30" s="38" t="s">
        <v>33</v>
      </c>
      <c r="H30" s="39"/>
      <c r="I30" s="224">
        <v>27970556</v>
      </c>
      <c r="J30" s="222"/>
      <c r="K30" s="298">
        <v>0</v>
      </c>
      <c r="L30" s="298">
        <v>0</v>
      </c>
      <c r="M30" s="288">
        <f t="shared" si="0"/>
      </c>
      <c r="N30" s="219" t="str">
        <f t="shared" si="1"/>
        <v>-</v>
      </c>
      <c r="O30" s="223"/>
      <c r="P30" s="217">
        <f t="shared" si="2"/>
        <v>27970556</v>
      </c>
      <c r="Q30" s="222"/>
      <c r="R30" s="300"/>
      <c r="S30" s="194" t="s">
        <v>219</v>
      </c>
    </row>
    <row r="31" spans="1:19" ht="19.5" customHeight="1">
      <c r="A31" s="37"/>
      <c r="B31" s="195">
        <v>28</v>
      </c>
      <c r="C31" s="196">
        <v>65</v>
      </c>
      <c r="D31" s="38" t="s">
        <v>22</v>
      </c>
      <c r="E31" s="39"/>
      <c r="F31" s="40"/>
      <c r="G31" s="38" t="s">
        <v>33</v>
      </c>
      <c r="H31" s="39"/>
      <c r="I31" s="224">
        <v>94768836</v>
      </c>
      <c r="J31" s="222"/>
      <c r="K31" s="298">
        <v>14608</v>
      </c>
      <c r="L31" s="298">
        <v>0</v>
      </c>
      <c r="M31" s="288">
        <f t="shared" si="0"/>
      </c>
      <c r="N31" s="219">
        <f t="shared" si="1"/>
        <v>14608</v>
      </c>
      <c r="O31" s="223"/>
      <c r="P31" s="217">
        <f t="shared" si="2"/>
        <v>94783444</v>
      </c>
      <c r="Q31" s="222"/>
      <c r="R31" s="301"/>
      <c r="S31" s="194" t="s">
        <v>223</v>
      </c>
    </row>
    <row r="32" spans="1:19" ht="19.5" customHeight="1">
      <c r="A32" s="37"/>
      <c r="B32" s="192">
        <v>29</v>
      </c>
      <c r="C32" s="193">
        <v>66</v>
      </c>
      <c r="D32" s="38" t="s">
        <v>23</v>
      </c>
      <c r="E32" s="39"/>
      <c r="F32" s="40"/>
      <c r="G32" s="38" t="s">
        <v>33</v>
      </c>
      <c r="H32" s="39"/>
      <c r="I32" s="224">
        <v>139859323</v>
      </c>
      <c r="J32" s="222"/>
      <c r="K32" s="298">
        <v>21557</v>
      </c>
      <c r="L32" s="298">
        <v>0</v>
      </c>
      <c r="M32" s="288">
        <f t="shared" si="0"/>
      </c>
      <c r="N32" s="219">
        <f t="shared" si="1"/>
        <v>21557</v>
      </c>
      <c r="O32" s="223"/>
      <c r="P32" s="217">
        <f t="shared" si="2"/>
        <v>139880880</v>
      </c>
      <c r="Q32" s="222"/>
      <c r="R32" s="300"/>
      <c r="S32" s="194" t="s">
        <v>224</v>
      </c>
    </row>
    <row r="33" spans="1:19" ht="19.5" customHeight="1">
      <c r="A33" s="37"/>
      <c r="B33" s="195">
        <v>30</v>
      </c>
      <c r="C33" s="196">
        <v>67</v>
      </c>
      <c r="D33" s="38" t="s">
        <v>24</v>
      </c>
      <c r="E33" s="39"/>
      <c r="F33" s="40"/>
      <c r="G33" s="38" t="s">
        <v>33</v>
      </c>
      <c r="H33" s="39"/>
      <c r="I33" s="224">
        <v>637208198</v>
      </c>
      <c r="J33" s="222"/>
      <c r="K33" s="298">
        <v>1048218</v>
      </c>
      <c r="L33" s="298">
        <v>0</v>
      </c>
      <c r="M33" s="288">
        <f t="shared" si="0"/>
      </c>
      <c r="N33" s="219">
        <f t="shared" si="1"/>
        <v>1048218</v>
      </c>
      <c r="O33" s="223"/>
      <c r="P33" s="217">
        <f t="shared" si="2"/>
        <v>638256416</v>
      </c>
      <c r="Q33" s="222"/>
      <c r="R33" s="276"/>
      <c r="S33" s="194" t="s">
        <v>225</v>
      </c>
    </row>
    <row r="34" spans="1:19" ht="19.5" customHeight="1">
      <c r="A34" s="37"/>
      <c r="B34" s="192">
        <v>31</v>
      </c>
      <c r="C34" s="193">
        <v>68</v>
      </c>
      <c r="D34" s="38" t="s">
        <v>25</v>
      </c>
      <c r="E34" s="39"/>
      <c r="F34" s="40"/>
      <c r="G34" s="38" t="s">
        <v>33</v>
      </c>
      <c r="H34" s="39"/>
      <c r="I34" s="224">
        <v>122293924</v>
      </c>
      <c r="J34" s="222"/>
      <c r="K34" s="298">
        <v>0</v>
      </c>
      <c r="L34" s="298">
        <v>0</v>
      </c>
      <c r="M34" s="288">
        <f t="shared" si="0"/>
      </c>
      <c r="N34" s="219" t="str">
        <f t="shared" si="1"/>
        <v>-</v>
      </c>
      <c r="O34" s="223"/>
      <c r="P34" s="217">
        <f t="shared" si="2"/>
        <v>122293924</v>
      </c>
      <c r="Q34" s="222"/>
      <c r="R34" s="300"/>
      <c r="S34" s="194" t="s">
        <v>226</v>
      </c>
    </row>
    <row r="35" spans="1:19" ht="19.5" customHeight="1">
      <c r="A35" s="37"/>
      <c r="B35" s="195">
        <v>32</v>
      </c>
      <c r="C35" s="196">
        <v>69</v>
      </c>
      <c r="D35" s="38" t="s">
        <v>198</v>
      </c>
      <c r="E35" s="39"/>
      <c r="F35" s="40"/>
      <c r="G35" s="38" t="s">
        <v>33</v>
      </c>
      <c r="H35" s="39"/>
      <c r="I35" s="224">
        <v>11544554</v>
      </c>
      <c r="J35" s="222"/>
      <c r="K35" s="298">
        <v>1779</v>
      </c>
      <c r="L35" s="298">
        <v>0</v>
      </c>
      <c r="M35" s="288">
        <f t="shared" si="0"/>
      </c>
      <c r="N35" s="219">
        <f t="shared" si="1"/>
        <v>1779</v>
      </c>
      <c r="O35" s="223"/>
      <c r="P35" s="217">
        <f t="shared" si="2"/>
        <v>11546333</v>
      </c>
      <c r="Q35" s="222"/>
      <c r="R35" s="300"/>
      <c r="S35" s="194" t="s">
        <v>227</v>
      </c>
    </row>
    <row r="36" spans="1:19" ht="19.5" customHeight="1">
      <c r="A36" s="37"/>
      <c r="B36" s="192">
        <v>33</v>
      </c>
      <c r="C36" s="193">
        <v>70</v>
      </c>
      <c r="D36" s="38" t="s">
        <v>26</v>
      </c>
      <c r="E36" s="39"/>
      <c r="F36" s="40"/>
      <c r="G36" s="38" t="s">
        <v>33</v>
      </c>
      <c r="H36" s="39"/>
      <c r="I36" s="224">
        <v>116658812</v>
      </c>
      <c r="J36" s="222"/>
      <c r="K36" s="298">
        <v>17981</v>
      </c>
      <c r="L36" s="298">
        <v>0</v>
      </c>
      <c r="M36" s="288">
        <f t="shared" si="0"/>
      </c>
      <c r="N36" s="219">
        <f t="shared" si="1"/>
        <v>17981</v>
      </c>
      <c r="O36" s="225"/>
      <c r="P36" s="217">
        <f t="shared" si="2"/>
        <v>116676793</v>
      </c>
      <c r="Q36" s="222"/>
      <c r="R36" s="300"/>
      <c r="S36" s="194" t="s">
        <v>228</v>
      </c>
    </row>
    <row r="37" spans="1:19" ht="19.5" customHeight="1">
      <c r="A37" s="37"/>
      <c r="B37" s="195">
        <v>34</v>
      </c>
      <c r="C37" s="196">
        <v>71</v>
      </c>
      <c r="D37" s="38" t="s">
        <v>27</v>
      </c>
      <c r="E37" s="39"/>
      <c r="F37" s="40"/>
      <c r="G37" s="38" t="s">
        <v>33</v>
      </c>
      <c r="H37" s="39"/>
      <c r="I37" s="224">
        <v>48052268</v>
      </c>
      <c r="J37" s="222"/>
      <c r="K37" s="298">
        <v>0</v>
      </c>
      <c r="L37" s="298">
        <v>0</v>
      </c>
      <c r="M37" s="288">
        <f t="shared" si="0"/>
      </c>
      <c r="N37" s="219" t="str">
        <f t="shared" si="1"/>
        <v>-</v>
      </c>
      <c r="O37" s="223"/>
      <c r="P37" s="217">
        <f t="shared" si="2"/>
        <v>48052268</v>
      </c>
      <c r="Q37" s="222"/>
      <c r="R37" s="300"/>
      <c r="S37" s="194" t="s">
        <v>229</v>
      </c>
    </row>
    <row r="38" spans="1:19" ht="19.5" customHeight="1">
      <c r="A38" s="37"/>
      <c r="B38" s="192">
        <v>35</v>
      </c>
      <c r="C38" s="193">
        <v>72</v>
      </c>
      <c r="D38" s="38" t="s">
        <v>28</v>
      </c>
      <c r="E38" s="39"/>
      <c r="F38" s="40"/>
      <c r="G38" s="38" t="s">
        <v>33</v>
      </c>
      <c r="H38" s="39"/>
      <c r="I38" s="224">
        <v>155304123</v>
      </c>
      <c r="J38" s="222"/>
      <c r="K38" s="298">
        <v>23938</v>
      </c>
      <c r="L38" s="298">
        <v>0</v>
      </c>
      <c r="M38" s="288">
        <f t="shared" si="0"/>
      </c>
      <c r="N38" s="219">
        <f t="shared" si="1"/>
        <v>23938</v>
      </c>
      <c r="O38" s="225"/>
      <c r="P38" s="217">
        <f t="shared" si="2"/>
        <v>155328061</v>
      </c>
      <c r="Q38" s="222"/>
      <c r="R38" s="300"/>
      <c r="S38" s="194" t="s">
        <v>230</v>
      </c>
    </row>
    <row r="39" spans="1:19" ht="19.5" customHeight="1">
      <c r="A39" s="37"/>
      <c r="B39" s="195">
        <v>36</v>
      </c>
      <c r="C39" s="196">
        <v>73</v>
      </c>
      <c r="D39" s="38" t="s">
        <v>29</v>
      </c>
      <c r="E39" s="39"/>
      <c r="F39" s="40"/>
      <c r="G39" s="38" t="s">
        <v>33</v>
      </c>
      <c r="H39" s="39"/>
      <c r="I39" s="224">
        <v>206632457</v>
      </c>
      <c r="J39" s="222"/>
      <c r="K39" s="298">
        <v>0</v>
      </c>
      <c r="L39" s="298">
        <v>0</v>
      </c>
      <c r="M39" s="288">
        <f t="shared" si="0"/>
      </c>
      <c r="N39" s="219" t="str">
        <f t="shared" si="1"/>
        <v>-</v>
      </c>
      <c r="O39" s="223"/>
      <c r="P39" s="217">
        <f t="shared" si="2"/>
        <v>206632457</v>
      </c>
      <c r="Q39" s="222"/>
      <c r="R39" s="300"/>
      <c r="S39" s="194" t="s">
        <v>231</v>
      </c>
    </row>
    <row r="40" spans="1:19" ht="19.5" customHeight="1">
      <c r="A40" s="37"/>
      <c r="B40" s="195">
        <v>37</v>
      </c>
      <c r="C40" s="196">
        <v>74</v>
      </c>
      <c r="D40" s="38" t="s">
        <v>30</v>
      </c>
      <c r="E40" s="39"/>
      <c r="F40" s="40"/>
      <c r="G40" s="7" t="s">
        <v>34</v>
      </c>
      <c r="H40" s="39"/>
      <c r="I40" s="224">
        <v>9005121</v>
      </c>
      <c r="J40" s="222"/>
      <c r="K40" s="298">
        <v>1388</v>
      </c>
      <c r="L40" s="298">
        <v>9006509</v>
      </c>
      <c r="M40" s="288" t="str">
        <f t="shared" si="0"/>
        <v>△</v>
      </c>
      <c r="N40" s="219">
        <f t="shared" si="1"/>
        <v>9005121</v>
      </c>
      <c r="O40" s="225"/>
      <c r="P40" s="217">
        <f t="shared" si="2"/>
        <v>0</v>
      </c>
      <c r="Q40" s="222"/>
      <c r="R40" s="300"/>
      <c r="S40" s="194" t="s">
        <v>232</v>
      </c>
    </row>
    <row r="41" spans="1:19" ht="19.5" customHeight="1">
      <c r="A41" s="37"/>
      <c r="B41" s="195">
        <v>38</v>
      </c>
      <c r="C41" s="196">
        <v>75</v>
      </c>
      <c r="D41" s="38" t="s">
        <v>31</v>
      </c>
      <c r="E41" s="39"/>
      <c r="F41" s="40"/>
      <c r="G41" s="38" t="s">
        <v>33</v>
      </c>
      <c r="H41" s="39"/>
      <c r="I41" s="224">
        <v>226518148</v>
      </c>
      <c r="J41" s="222"/>
      <c r="K41" s="298">
        <v>2000000</v>
      </c>
      <c r="L41" s="298">
        <v>2133463</v>
      </c>
      <c r="M41" s="288" t="str">
        <f t="shared" si="0"/>
        <v>△</v>
      </c>
      <c r="N41" s="219">
        <f t="shared" si="1"/>
        <v>133463</v>
      </c>
      <c r="O41" s="223"/>
      <c r="P41" s="217">
        <f t="shared" si="2"/>
        <v>226384685</v>
      </c>
      <c r="Q41" s="222"/>
      <c r="R41" s="301"/>
      <c r="S41" s="194" t="s">
        <v>233</v>
      </c>
    </row>
    <row r="42" spans="1:19" ht="19.5" customHeight="1">
      <c r="A42" s="33"/>
      <c r="B42" s="192">
        <v>39</v>
      </c>
      <c r="C42" s="193">
        <v>79</v>
      </c>
      <c r="D42" s="34" t="s">
        <v>53</v>
      </c>
      <c r="E42" s="35"/>
      <c r="F42" s="36"/>
      <c r="G42" s="38" t="s">
        <v>33</v>
      </c>
      <c r="H42" s="39"/>
      <c r="I42" s="224">
        <v>72567819</v>
      </c>
      <c r="J42" s="222"/>
      <c r="K42" s="298">
        <v>11185</v>
      </c>
      <c r="L42" s="298">
        <v>13152000</v>
      </c>
      <c r="M42" s="288" t="str">
        <f t="shared" si="0"/>
        <v>△</v>
      </c>
      <c r="N42" s="219">
        <f t="shared" si="1"/>
        <v>13140815</v>
      </c>
      <c r="O42" s="223"/>
      <c r="P42" s="217">
        <f t="shared" si="2"/>
        <v>59427004</v>
      </c>
      <c r="Q42" s="222"/>
      <c r="R42" s="300"/>
      <c r="S42" s="194" t="s">
        <v>234</v>
      </c>
    </row>
    <row r="43" spans="1:19" ht="19.5" customHeight="1">
      <c r="A43" s="37"/>
      <c r="B43" s="195">
        <v>40</v>
      </c>
      <c r="C43" s="196">
        <v>80</v>
      </c>
      <c r="D43" s="38" t="s">
        <v>38</v>
      </c>
      <c r="E43" s="39"/>
      <c r="F43" s="40"/>
      <c r="G43" s="38" t="s">
        <v>33</v>
      </c>
      <c r="H43" s="39"/>
      <c r="I43" s="226">
        <v>193034160</v>
      </c>
      <c r="J43" s="222"/>
      <c r="K43" s="298">
        <v>29754</v>
      </c>
      <c r="L43" s="298">
        <v>10160674</v>
      </c>
      <c r="M43" s="288" t="str">
        <f t="shared" si="0"/>
        <v>△</v>
      </c>
      <c r="N43" s="219">
        <f t="shared" si="1"/>
        <v>10130920</v>
      </c>
      <c r="O43" s="223"/>
      <c r="P43" s="217">
        <f t="shared" si="2"/>
        <v>182903240</v>
      </c>
      <c r="Q43" s="278"/>
      <c r="R43" s="309"/>
      <c r="S43" s="194" t="s">
        <v>235</v>
      </c>
    </row>
    <row r="44" spans="1:19" ht="19.5" customHeight="1">
      <c r="A44" s="37"/>
      <c r="B44" s="192">
        <v>44</v>
      </c>
      <c r="C44" s="193">
        <v>85</v>
      </c>
      <c r="D44" s="38" t="s">
        <v>57</v>
      </c>
      <c r="E44" s="46"/>
      <c r="F44" s="40"/>
      <c r="G44" s="38" t="s">
        <v>33</v>
      </c>
      <c r="H44" s="46"/>
      <c r="I44" s="226">
        <v>342722683</v>
      </c>
      <c r="J44" s="222"/>
      <c r="K44" s="298">
        <v>230270</v>
      </c>
      <c r="L44" s="298">
        <v>0</v>
      </c>
      <c r="M44" s="288">
        <f t="shared" si="0"/>
      </c>
      <c r="N44" s="219">
        <f t="shared" si="1"/>
        <v>230270</v>
      </c>
      <c r="O44" s="223"/>
      <c r="P44" s="217">
        <f t="shared" si="2"/>
        <v>342952953</v>
      </c>
      <c r="Q44" s="278"/>
      <c r="R44" s="311"/>
      <c r="S44" s="194" t="s">
        <v>236</v>
      </c>
    </row>
    <row r="45" spans="1:19" ht="19.5" customHeight="1">
      <c r="A45" s="37"/>
      <c r="B45" s="195">
        <v>45</v>
      </c>
      <c r="C45" s="196">
        <v>86</v>
      </c>
      <c r="D45" s="38" t="s">
        <v>59</v>
      </c>
      <c r="E45" s="46"/>
      <c r="F45" s="40"/>
      <c r="G45" s="38" t="s">
        <v>33</v>
      </c>
      <c r="H45" s="46"/>
      <c r="I45" s="226">
        <v>58555430</v>
      </c>
      <c r="J45" s="222"/>
      <c r="K45" s="298">
        <v>9026</v>
      </c>
      <c r="L45" s="298">
        <v>34800000</v>
      </c>
      <c r="M45" s="289" t="str">
        <f t="shared" si="0"/>
        <v>△</v>
      </c>
      <c r="N45" s="227">
        <f t="shared" si="1"/>
        <v>34790974</v>
      </c>
      <c r="O45" s="223"/>
      <c r="P45" s="221">
        <f t="shared" si="2"/>
        <v>23764456</v>
      </c>
      <c r="Q45" s="222"/>
      <c r="R45" s="300"/>
      <c r="S45" s="194" t="s">
        <v>237</v>
      </c>
    </row>
    <row r="46" spans="1:19" ht="19.5" customHeight="1" hidden="1" thickBot="1">
      <c r="A46" s="199"/>
      <c r="B46" s="312">
        <v>46</v>
      </c>
      <c r="C46" s="313">
        <v>87</v>
      </c>
      <c r="D46" s="314" t="s">
        <v>196</v>
      </c>
      <c r="E46" s="315"/>
      <c r="F46" s="316"/>
      <c r="G46" s="314" t="s">
        <v>33</v>
      </c>
      <c r="H46" s="315"/>
      <c r="I46" s="317">
        <v>0</v>
      </c>
      <c r="J46" s="318"/>
      <c r="K46" s="319">
        <v>0</v>
      </c>
      <c r="L46" s="319">
        <v>0</v>
      </c>
      <c r="M46" s="320">
        <f t="shared" si="0"/>
      </c>
      <c r="N46" s="321" t="str">
        <f t="shared" si="1"/>
        <v>-</v>
      </c>
      <c r="O46" s="322"/>
      <c r="P46" s="323">
        <f t="shared" si="2"/>
        <v>0</v>
      </c>
      <c r="Q46" s="318"/>
      <c r="R46" s="324"/>
      <c r="S46" s="194" t="s">
        <v>239</v>
      </c>
    </row>
    <row r="47" spans="1:18" ht="19.5" customHeight="1" hidden="1" thickBot="1">
      <c r="A47" s="302"/>
      <c r="B47" s="325"/>
      <c r="C47" s="326"/>
      <c r="D47" s="327" t="s">
        <v>199</v>
      </c>
      <c r="E47" s="325"/>
      <c r="F47" s="328"/>
      <c r="G47" s="327"/>
      <c r="H47" s="329"/>
      <c r="I47" s="330">
        <f>SUM(I5:I46)</f>
        <v>66813584974</v>
      </c>
      <c r="J47" s="331"/>
      <c r="K47" s="332"/>
      <c r="L47" s="333"/>
      <c r="M47" s="586">
        <f>P47-I47</f>
        <v>1248924347</v>
      </c>
      <c r="N47" s="587"/>
      <c r="O47" s="334"/>
      <c r="P47" s="335">
        <f>SUM(P5:P46)</f>
        <v>68062509321</v>
      </c>
      <c r="Q47" s="331"/>
      <c r="R47" s="336">
        <f>SUM(R48:R50)</f>
        <v>42</v>
      </c>
    </row>
    <row r="48" spans="1:18" s="185" customFormat="1" ht="17.25" customHeight="1" hidden="1">
      <c r="A48" s="303"/>
      <c r="B48" s="337"/>
      <c r="C48" s="338"/>
      <c r="D48" s="339"/>
      <c r="E48" s="340"/>
      <c r="F48" s="341"/>
      <c r="G48" s="342" t="s">
        <v>33</v>
      </c>
      <c r="H48" s="343"/>
      <c r="I48" s="344">
        <f>SUMIF(G5:G46,"現金",I5:I46)</f>
        <v>62613906853</v>
      </c>
      <c r="J48" s="345"/>
      <c r="K48" s="346"/>
      <c r="L48" s="346"/>
      <c r="M48" s="339"/>
      <c r="N48" s="343"/>
      <c r="O48" s="339"/>
      <c r="P48" s="347">
        <f>SUMIF(G5:G46,"現金",P5:P46)</f>
        <v>63871836321</v>
      </c>
      <c r="Q48" s="345"/>
      <c r="R48" s="348">
        <f>COUNTIF(G5:G46,"現金")</f>
        <v>38</v>
      </c>
    </row>
    <row r="49" spans="1:18" s="185" customFormat="1" ht="17.25" customHeight="1" hidden="1">
      <c r="A49" s="304"/>
      <c r="B49" s="349"/>
      <c r="C49" s="350"/>
      <c r="D49" s="351" t="s">
        <v>250</v>
      </c>
      <c r="E49" s="352"/>
      <c r="F49" s="353"/>
      <c r="G49" s="308" t="s">
        <v>35</v>
      </c>
      <c r="H49" s="354"/>
      <c r="I49" s="355">
        <f>SUMIF(G5:G46,"有価証券",I5:I46)</f>
        <v>2270673000</v>
      </c>
      <c r="J49" s="356"/>
      <c r="K49" s="357"/>
      <c r="L49" s="357"/>
      <c r="M49" s="358"/>
      <c r="N49" s="359"/>
      <c r="O49" s="358"/>
      <c r="P49" s="307">
        <f>SUMIF(G5:G46,"有価証券",P5:P46)</f>
        <v>2270673000</v>
      </c>
      <c r="Q49" s="356"/>
      <c r="R49" s="360">
        <f>COUNTIF(G5:G46,"有価証券")</f>
        <v>1</v>
      </c>
    </row>
    <row r="50" spans="1:18" s="185" customFormat="1" ht="16.5" customHeight="1" hidden="1" thickBot="1">
      <c r="A50" s="305"/>
      <c r="B50" s="361"/>
      <c r="C50" s="362"/>
      <c r="D50" s="363"/>
      <c r="E50" s="364"/>
      <c r="F50" s="365"/>
      <c r="G50" s="366" t="s">
        <v>34</v>
      </c>
      <c r="H50" s="367"/>
      <c r="I50" s="368">
        <f>SUMIF(G5:G46,"定額資金",I5:I46)</f>
        <v>1929005121</v>
      </c>
      <c r="J50" s="369"/>
      <c r="K50" s="370"/>
      <c r="L50" s="370"/>
      <c r="M50" s="363"/>
      <c r="N50" s="371"/>
      <c r="O50" s="363"/>
      <c r="P50" s="372">
        <f>SUMIF(G5:G46,"定額資金",P5:P46)</f>
        <v>1920000000</v>
      </c>
      <c r="Q50" s="369"/>
      <c r="R50" s="373">
        <f>COUNTIF(G5:G46,"定額資金")</f>
        <v>3</v>
      </c>
    </row>
    <row r="51" spans="2:18" s="185" customFormat="1" ht="13.5">
      <c r="B51" s="374"/>
      <c r="C51" s="375"/>
      <c r="D51" s="376"/>
      <c r="E51" s="377"/>
      <c r="F51" s="377"/>
      <c r="G51" s="378"/>
      <c r="H51" s="376"/>
      <c r="I51" s="379"/>
      <c r="J51" s="376"/>
      <c r="K51" s="350"/>
      <c r="L51" s="350"/>
      <c r="M51" s="376"/>
      <c r="N51" s="380"/>
      <c r="O51" s="376"/>
      <c r="P51" s="381"/>
      <c r="Q51" s="306"/>
      <c r="R51" s="382"/>
    </row>
    <row r="52" spans="2:18" s="185" customFormat="1" ht="13.5">
      <c r="B52" s="374"/>
      <c r="C52" s="375"/>
      <c r="D52" s="6" t="s">
        <v>251</v>
      </c>
      <c r="E52" s="566" t="s">
        <v>258</v>
      </c>
      <c r="F52" s="566"/>
      <c r="G52" s="566"/>
      <c r="H52" s="566"/>
      <c r="I52" s="376"/>
      <c r="J52" s="376"/>
      <c r="K52" s="350"/>
      <c r="L52" s="350"/>
      <c r="M52" s="376"/>
      <c r="N52" s="381"/>
      <c r="O52" s="376"/>
      <c r="P52" s="383"/>
      <c r="Q52" s="306"/>
      <c r="R52" s="382"/>
    </row>
    <row r="53" spans="2:18" s="185" customFormat="1" ht="13.5">
      <c r="B53" s="374"/>
      <c r="C53" s="375"/>
      <c r="D53" s="6" t="s">
        <v>238</v>
      </c>
      <c r="E53" s="566" t="s">
        <v>259</v>
      </c>
      <c r="F53" s="566"/>
      <c r="G53" s="566"/>
      <c r="H53" s="566"/>
      <c r="I53" s="376"/>
      <c r="J53" s="376"/>
      <c r="K53" s="350"/>
      <c r="L53" s="350"/>
      <c r="M53" s="376"/>
      <c r="N53" s="376"/>
      <c r="O53" s="376"/>
      <c r="P53" s="376"/>
      <c r="Q53" s="306"/>
      <c r="R53" s="384"/>
    </row>
    <row r="54" spans="2:18" ht="13.5">
      <c r="B54" s="306"/>
      <c r="C54" s="375"/>
      <c r="D54" s="6" t="s">
        <v>260</v>
      </c>
      <c r="E54" s="566" t="s">
        <v>267</v>
      </c>
      <c r="F54" s="566"/>
      <c r="G54" s="566"/>
      <c r="H54" s="566"/>
      <c r="I54" s="306"/>
      <c r="J54" s="306"/>
      <c r="K54" s="375"/>
      <c r="L54" s="375"/>
      <c r="M54" s="306"/>
      <c r="N54" s="306"/>
      <c r="O54" s="306"/>
      <c r="P54" s="306"/>
      <c r="Q54" s="306"/>
      <c r="R54" s="384"/>
    </row>
    <row r="55" spans="2:18" ht="13.5" thickBot="1">
      <c r="B55" s="306"/>
      <c r="C55" s="375"/>
      <c r="D55" s="6" t="s">
        <v>266</v>
      </c>
      <c r="E55" s="566" t="s">
        <v>261</v>
      </c>
      <c r="F55" s="566"/>
      <c r="G55" s="566"/>
      <c r="H55" s="566"/>
      <c r="I55" s="306"/>
      <c r="J55" s="306"/>
      <c r="K55" s="375"/>
      <c r="L55" s="375"/>
      <c r="M55" s="306"/>
      <c r="N55" s="306"/>
      <c r="O55" s="306"/>
      <c r="P55" s="306"/>
      <c r="Q55" s="306"/>
      <c r="R55" s="384"/>
    </row>
  </sheetData>
  <sheetProtection/>
  <mergeCells count="15">
    <mergeCell ref="E53:H53"/>
    <mergeCell ref="E54:H54"/>
    <mergeCell ref="E55:H55"/>
    <mergeCell ref="M2:O3"/>
    <mergeCell ref="A1:R1"/>
    <mergeCell ref="B2:B3"/>
    <mergeCell ref="C2:C3"/>
    <mergeCell ref="D2:D3"/>
    <mergeCell ref="F2:H3"/>
    <mergeCell ref="M47:N47"/>
    <mergeCell ref="I2:J3"/>
    <mergeCell ref="P2:Q3"/>
    <mergeCell ref="R2:R3"/>
    <mergeCell ref="D8:D9"/>
    <mergeCell ref="E52:H52"/>
  </mergeCells>
  <dataValidations count="2">
    <dataValidation allowBlank="1" showInputMessage="1" showErrorMessage="1" prompt="計算式あり。" sqref="P47 P4 N4 M47"/>
    <dataValidation allowBlank="1" showInputMessage="1" showErrorMessage="1" prompt="計算式あり。" sqref="P48:P50 I48:I50 I5:P46"/>
  </dataValidations>
  <printOptions horizontalCentered="1" verticalCentered="1"/>
  <pageMargins left="0.5905511811023623" right="0.3937007874015748" top="0.984251968503937" bottom="0" header="0.31496062992125984" footer="0.31496062992125984"/>
  <pageSetup blackAndWhite="1" fitToHeight="0" fitToWidth="1" horizontalDpi="600" verticalDpi="600" orientation="portrait" paperSize="9" scale="69" r:id="rId3"/>
  <colBreaks count="1" manualBreakCount="1">
    <brk id="18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